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65476" windowWidth="16220" windowHeight="13040" activeTab="0"/>
  </bookViews>
  <sheets>
    <sheet name="COVER" sheetId="1" r:id="rId1"/>
    <sheet name="Missile Calculator" sheetId="2" r:id="rId2"/>
    <sheet name="Campaign Calculator 450xF-35A" sheetId="3" r:id="rId3"/>
    <sheet name="Campaign Calculator 350xF-22A" sheetId="4" r:id="rId4"/>
    <sheet name="Campaign Calculator 150xF-22A" sheetId="5" r:id="rId5"/>
    <sheet name="Personal Survival Calculator" sheetId="6" r:id="rId6"/>
  </sheets>
  <definedNames/>
  <calcPr fullCalcOnLoad="1"/>
</workbook>
</file>

<file path=xl/sharedStrings.xml><?xml version="1.0" encoding="utf-8"?>
<sst xmlns="http://schemas.openxmlformats.org/spreadsheetml/2006/main" count="97" uniqueCount="37">
  <si>
    <t>Initial Fleet Number</t>
  </si>
  <si>
    <t>F-35A</t>
  </si>
  <si>
    <t>Su-35BM</t>
  </si>
  <si>
    <t>Our Aircraft:</t>
  </si>
  <si>
    <t>Loss Rate / Aircraft / Mission</t>
  </si>
  <si>
    <t>Their Aircraft:</t>
  </si>
  <si>
    <t>Fleet Size</t>
  </si>
  <si>
    <t>Which Side is Winning the War?</t>
  </si>
  <si>
    <t>AIR COMBAT CAMPAIGN CALCULATOR</t>
  </si>
  <si>
    <t>Probability of Surviving</t>
  </si>
  <si>
    <t>F-22A</t>
  </si>
  <si>
    <t>Probability of Kill</t>
  </si>
  <si>
    <t>AIM-120D FIRED FROM F-35A ON Su-35BM</t>
  </si>
  <si>
    <t>Missile Kill Probability</t>
  </si>
  <si>
    <t>Number of Missiles Flown</t>
  </si>
  <si>
    <t>Number of Aircraft to Kill</t>
  </si>
  <si>
    <t>Number of Missiles Required</t>
  </si>
  <si>
    <t>CAMPAIGN MISSILE CALCULATOR</t>
  </si>
  <si>
    <t>CAMPAIGN: F-35A VERSUS Su-35BM</t>
  </si>
  <si>
    <t>PL-12 FIRED FROM Su-35BM on F-35A</t>
  </si>
  <si>
    <t>ANNIHILATION CRITERIA - KILL</t>
  </si>
  <si>
    <t>CAMPAIGN: F-22A VERSUS Su-35BM</t>
  </si>
  <si>
    <t>AIM-120D FIRED FROM F-22A ON Su-35BM</t>
  </si>
  <si>
    <t>PL-12 FIRED FROM Su-35BM on F-22A</t>
  </si>
  <si>
    <t>AIR COMBAT CAMPAIGN NUMBER CRUNCHER</t>
  </si>
  <si>
    <t>COMMENT: DATA ENTRY CELLS ARE COLOURED YELLOW</t>
  </si>
  <si>
    <t>Mission Number</t>
  </si>
  <si>
    <t>Mision Number</t>
  </si>
  <si>
    <t>Losses / Mission</t>
  </si>
  <si>
    <t>Pilots / Aircraft</t>
  </si>
  <si>
    <t>Aircraft and Pilots Lost</t>
  </si>
  <si>
    <t>PERSONAL SURVIVAL CALCULATOR</t>
  </si>
  <si>
    <t>Aircraft / Mission</t>
  </si>
  <si>
    <t>PERSONAL SURVIVAL PERCENTAGE IN A CAMPAIGN: 350 F-22A</t>
  </si>
  <si>
    <t>PERSONAL SURVIVAL PERCENTAGE IN A CAMPAIGN: 150 F-22A</t>
  </si>
  <si>
    <t>PERSONAL SURVIVAL PERCENTAGE IN A CAMPAIGN: 450 F-35A</t>
  </si>
  <si>
    <t>Copyright © 2009 Chris L. Mills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</si>
</sst>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000000000000%"/>
    <numFmt numFmtId="174" formatCode="0.0"/>
    <numFmt numFmtId="175" formatCode="0.0000"/>
    <numFmt numFmtId="176" formatCode="0.000"/>
    <numFmt numFmtId="177" formatCode="0.0000000"/>
    <numFmt numFmtId="178" formatCode="0.000000"/>
    <numFmt numFmtId="179" formatCode="0.00000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48"/>
      <name val="Arial"/>
      <family val="0"/>
    </font>
    <font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2" fontId="5" fillId="2" borderId="7" xfId="21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0" fontId="5" fillId="3" borderId="9" xfId="21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4" fontId="5" fillId="2" borderId="8" xfId="0" applyNumberFormat="1" applyFont="1" applyFill="1" applyBorder="1" applyAlignment="1">
      <alignment horizontal="center"/>
    </xf>
    <xf numFmtId="3" fontId="5" fillId="5" borderId="9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9" fontId="11" fillId="2" borderId="23" xfId="2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72" fontId="3" fillId="0" borderId="24" xfId="21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4" fillId="3" borderId="26" xfId="0" applyFont="1" applyFill="1" applyBorder="1" applyAlignment="1">
      <alignment horizontal="center"/>
    </xf>
    <xf numFmtId="172" fontId="3" fillId="0" borderId="27" xfId="21" applyNumberFormat="1" applyFont="1" applyFill="1" applyBorder="1" applyAlignment="1">
      <alignment horizontal="center"/>
    </xf>
    <xf numFmtId="1" fontId="1" fillId="2" borderId="28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172" fontId="3" fillId="0" borderId="31" xfId="21" applyNumberFormat="1" applyFont="1" applyFill="1" applyBorder="1" applyAlignment="1">
      <alignment horizontal="center"/>
    </xf>
    <xf numFmtId="9" fontId="4" fillId="0" borderId="13" xfId="21" applyFont="1" applyBorder="1" applyAlignment="1">
      <alignment horizontal="center" vertical="center" wrapText="1"/>
    </xf>
    <xf numFmtId="1" fontId="1" fillId="2" borderId="3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5" fillId="0" borderId="7" xfId="21" applyNumberFormat="1" applyFont="1" applyFill="1" applyBorder="1" applyAlignment="1">
      <alignment horizontal="center"/>
    </xf>
    <xf numFmtId="10" fontId="5" fillId="3" borderId="8" xfId="21" applyNumberFormat="1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0" fontId="9" fillId="5" borderId="35" xfId="0" applyFont="1" applyFill="1" applyBorder="1" applyAlignment="1">
      <alignment horizontal="center"/>
    </xf>
    <xf numFmtId="0" fontId="5" fillId="7" borderId="36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42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1" fillId="7" borderId="33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b/>
        <i val="0"/>
        <color rgb="FFFFFFFF"/>
      </font>
      <fill>
        <patternFill patternType="solid">
          <bgColor rgb="FF00CCFF"/>
        </patternFill>
      </fill>
      <border/>
    </dxf>
    <dxf>
      <font>
        <b/>
        <i val="0"/>
        <color rgb="FFFFFFFF"/>
      </font>
      <fill>
        <patternFill patternType="solid">
          <bgColor rgb="FFDD0806"/>
        </patternFill>
      </fill>
      <border/>
    </dxf>
    <dxf>
      <font>
        <b/>
        <i val="0"/>
        <color auto="1"/>
      </font>
      <fill>
        <patternFill>
          <bgColor rgb="FF1FB714"/>
        </patternFill>
      </fill>
      <border/>
    </dxf>
    <dxf>
      <font>
        <b/>
        <i val="0"/>
        <color rgb="FF000000"/>
      </font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A1" sqref="A1"/>
    </sheetView>
  </sheetViews>
  <sheetFormatPr defaultColWidth="8.8515625" defaultRowHeight="12.75"/>
  <cols>
    <col min="1" max="1" width="68.28125" style="0" customWidth="1"/>
  </cols>
  <sheetData>
    <row r="1" ht="225" thickBot="1">
      <c r="A1" s="54" t="s">
        <v>24</v>
      </c>
    </row>
    <row r="2" ht="12.75" thickBot="1"/>
    <row r="3" ht="15.75" thickBot="1">
      <c r="A3" s="34" t="s">
        <v>25</v>
      </c>
    </row>
    <row r="4" ht="12">
      <c r="A4" t="s">
        <v>36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E1"/>
    </sheetView>
  </sheetViews>
  <sheetFormatPr defaultColWidth="8.8515625" defaultRowHeight="12.75"/>
  <cols>
    <col min="1" max="5" width="25.7109375" style="0" customWidth="1"/>
  </cols>
  <sheetData>
    <row r="1" spans="1:5" ht="33" thickBot="1">
      <c r="A1" s="61" t="s">
        <v>17</v>
      </c>
      <c r="B1" s="62"/>
      <c r="C1" s="62"/>
      <c r="D1" s="62"/>
      <c r="E1" s="63"/>
    </row>
    <row r="2" ht="12.75" thickBot="1"/>
    <row r="3" spans="2:4" ht="18.75" thickBot="1">
      <c r="B3" s="64" t="s">
        <v>20</v>
      </c>
      <c r="C3" s="65"/>
      <c r="D3" s="31">
        <v>0.9</v>
      </c>
    </row>
    <row r="4" ht="12.75" thickBot="1"/>
    <row r="5" spans="1:5" ht="31.5" thickBot="1">
      <c r="A5" s="55" t="s">
        <v>18</v>
      </c>
      <c r="B5" s="56"/>
      <c r="C5" s="56"/>
      <c r="D5" s="56"/>
      <c r="E5" s="57"/>
    </row>
    <row r="6" spans="1:5" ht="34.5" customHeight="1" thickBot="1">
      <c r="A6" s="58" t="s">
        <v>12</v>
      </c>
      <c r="B6" s="59"/>
      <c r="C6" s="59"/>
      <c r="D6" s="59"/>
      <c r="E6" s="60"/>
    </row>
    <row r="7" spans="1:5" ht="30">
      <c r="A7" s="4" t="s">
        <v>13</v>
      </c>
      <c r="B7" s="5" t="s">
        <v>14</v>
      </c>
      <c r="C7" s="5" t="s">
        <v>11</v>
      </c>
      <c r="D7" s="5" t="s">
        <v>15</v>
      </c>
      <c r="E7" s="6" t="s">
        <v>16</v>
      </c>
    </row>
    <row r="8" spans="1:5" ht="27" thickBot="1">
      <c r="A8" s="7">
        <v>0.15</v>
      </c>
      <c r="B8" s="8">
        <v>4</v>
      </c>
      <c r="C8" s="53">
        <f>1-(1-A8)^B8</f>
        <v>0.4779937500000001</v>
      </c>
      <c r="D8" s="30">
        <f>D3*'Campaign Calculator 450xF-35A'!F4</f>
        <v>360</v>
      </c>
      <c r="E8" s="29">
        <f>D8/C8*B8</f>
        <v>3012.5916918369744</v>
      </c>
    </row>
    <row r="9" spans="1:5" ht="27" thickBot="1">
      <c r="A9" s="58" t="s">
        <v>19</v>
      </c>
      <c r="B9" s="59"/>
      <c r="C9" s="59"/>
      <c r="D9" s="59"/>
      <c r="E9" s="60"/>
    </row>
    <row r="10" spans="1:5" ht="30">
      <c r="A10" s="4" t="s">
        <v>13</v>
      </c>
      <c r="B10" s="5" t="s">
        <v>14</v>
      </c>
      <c r="C10" s="5" t="s">
        <v>11</v>
      </c>
      <c r="D10" s="5" t="s">
        <v>15</v>
      </c>
      <c r="E10" s="6" t="s">
        <v>16</v>
      </c>
    </row>
    <row r="11" spans="1:5" ht="27" thickBot="1">
      <c r="A11" s="7">
        <v>0.1</v>
      </c>
      <c r="B11" s="8">
        <v>8</v>
      </c>
      <c r="C11" s="53">
        <f>1-(1-A11)^B11</f>
        <v>0.5695327899999998</v>
      </c>
      <c r="D11" s="30">
        <f>D3*'Campaign Calculator 450xF-35A'!C4</f>
        <v>405</v>
      </c>
      <c r="E11" s="29">
        <f>D11/C11*B11</f>
        <v>5688.8735062997885</v>
      </c>
    </row>
    <row r="12" ht="12.75" thickBot="1"/>
    <row r="13" spans="1:5" ht="31.5" thickBot="1">
      <c r="A13" s="55" t="s">
        <v>21</v>
      </c>
      <c r="B13" s="56"/>
      <c r="C13" s="56"/>
      <c r="D13" s="56"/>
      <c r="E13" s="57"/>
    </row>
    <row r="14" spans="1:5" ht="27" thickBot="1">
      <c r="A14" s="58" t="s">
        <v>22</v>
      </c>
      <c r="B14" s="59"/>
      <c r="C14" s="59"/>
      <c r="D14" s="59"/>
      <c r="E14" s="60"/>
    </row>
    <row r="15" spans="1:5" ht="30">
      <c r="A15" s="4" t="s">
        <v>13</v>
      </c>
      <c r="B15" s="5" t="s">
        <v>14</v>
      </c>
      <c r="C15" s="5" t="s">
        <v>11</v>
      </c>
      <c r="D15" s="5" t="s">
        <v>15</v>
      </c>
      <c r="E15" s="6" t="s">
        <v>16</v>
      </c>
    </row>
    <row r="16" spans="1:5" ht="27" thickBot="1">
      <c r="A16" s="7">
        <v>0.2</v>
      </c>
      <c r="B16" s="8">
        <v>6</v>
      </c>
      <c r="C16" s="53">
        <f>1-(1-A16)^B16</f>
        <v>0.7378559999999998</v>
      </c>
      <c r="D16" s="32">
        <f>D3*'Campaign Calculator 350xF-22A'!F4</f>
        <v>360</v>
      </c>
      <c r="E16" s="29">
        <f>D16/C16*B16</f>
        <v>2927.4004683840753</v>
      </c>
    </row>
    <row r="17" spans="1:5" ht="27" thickBot="1">
      <c r="A17" s="58" t="s">
        <v>23</v>
      </c>
      <c r="B17" s="59"/>
      <c r="C17" s="59"/>
      <c r="D17" s="59"/>
      <c r="E17" s="60"/>
    </row>
    <row r="18" spans="1:5" ht="30">
      <c r="A18" s="4" t="s">
        <v>13</v>
      </c>
      <c r="B18" s="5" t="s">
        <v>14</v>
      </c>
      <c r="C18" s="5" t="s">
        <v>11</v>
      </c>
      <c r="D18" s="5" t="s">
        <v>15</v>
      </c>
      <c r="E18" s="6" t="s">
        <v>16</v>
      </c>
    </row>
    <row r="19" spans="1:5" ht="27" thickBot="1">
      <c r="A19" s="7">
        <v>0.05</v>
      </c>
      <c r="B19" s="8">
        <v>8</v>
      </c>
      <c r="C19" s="53">
        <f>1-(1-A19)^B19</f>
        <v>0.3365795687109375</v>
      </c>
      <c r="D19" s="30">
        <f>D3*'Campaign Calculator 350xF-22A'!C4</f>
        <v>315</v>
      </c>
      <c r="E19" s="29">
        <f>D19/C19*B19</f>
        <v>7487.085474769966</v>
      </c>
    </row>
  </sheetData>
  <mergeCells count="8">
    <mergeCell ref="A13:E13"/>
    <mergeCell ref="A14:E14"/>
    <mergeCell ref="A17:E17"/>
    <mergeCell ref="A6:E6"/>
    <mergeCell ref="A1:E1"/>
    <mergeCell ref="A5:E5"/>
    <mergeCell ref="A9:E9"/>
    <mergeCell ref="B3:C3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:H1"/>
    </sheetView>
  </sheetViews>
  <sheetFormatPr defaultColWidth="8.8515625" defaultRowHeight="12.75"/>
  <cols>
    <col min="1" max="1" width="7.421875" style="0" customWidth="1"/>
    <col min="2" max="2" width="16.00390625" style="0" customWidth="1"/>
    <col min="3" max="3" width="9.421875" style="0" customWidth="1"/>
    <col min="4" max="4" width="10.28125" style="0" customWidth="1"/>
    <col min="5" max="5" width="14.8515625" style="0" customWidth="1"/>
    <col min="7" max="7" width="10.140625" style="0" customWidth="1"/>
    <col min="8" max="8" width="16.421875" style="0" customWidth="1"/>
  </cols>
  <sheetData>
    <row r="1" spans="1:8" ht="27" thickBot="1">
      <c r="A1" s="66" t="s">
        <v>8</v>
      </c>
      <c r="B1" s="67"/>
      <c r="C1" s="67"/>
      <c r="D1" s="67"/>
      <c r="E1" s="67"/>
      <c r="F1" s="67"/>
      <c r="G1" s="67"/>
      <c r="H1" s="68"/>
    </row>
    <row r="2" spans="1:8" ht="15.75" customHeight="1">
      <c r="A2" s="73" t="s">
        <v>27</v>
      </c>
      <c r="B2" s="41" t="s">
        <v>3</v>
      </c>
      <c r="C2" s="69" t="s">
        <v>1</v>
      </c>
      <c r="D2" s="70" t="s">
        <v>1</v>
      </c>
      <c r="E2" s="36" t="s">
        <v>5</v>
      </c>
      <c r="F2" s="71" t="s">
        <v>2</v>
      </c>
      <c r="G2" s="72" t="s">
        <v>2</v>
      </c>
      <c r="H2" s="76" t="s">
        <v>7</v>
      </c>
    </row>
    <row r="3" spans="1:8" ht="35.25" customHeight="1">
      <c r="A3" s="74"/>
      <c r="B3" s="42" t="s">
        <v>4</v>
      </c>
      <c r="C3" s="79" t="s">
        <v>0</v>
      </c>
      <c r="D3" s="80"/>
      <c r="E3" s="16" t="s">
        <v>4</v>
      </c>
      <c r="F3" s="81" t="s">
        <v>0</v>
      </c>
      <c r="G3" s="80"/>
      <c r="H3" s="77"/>
    </row>
    <row r="4" spans="1:8" ht="16.5">
      <c r="A4" s="74"/>
      <c r="B4" s="43">
        <f>'Missile Calculator'!C11</f>
        <v>0.5695327899999998</v>
      </c>
      <c r="C4" s="82">
        <v>450</v>
      </c>
      <c r="D4" s="83"/>
      <c r="E4" s="37">
        <f>'Missile Calculator'!C8</f>
        <v>0.4779937500000001</v>
      </c>
      <c r="F4" s="84">
        <v>400</v>
      </c>
      <c r="G4" s="83"/>
      <c r="H4" s="77"/>
    </row>
    <row r="5" spans="1:8" ht="24.75" thickBot="1">
      <c r="A5" s="75"/>
      <c r="B5" s="44" t="s">
        <v>32</v>
      </c>
      <c r="C5" s="48" t="s">
        <v>28</v>
      </c>
      <c r="D5" s="27" t="s">
        <v>6</v>
      </c>
      <c r="E5" s="44" t="s">
        <v>32</v>
      </c>
      <c r="F5" s="26" t="s">
        <v>28</v>
      </c>
      <c r="G5" s="27" t="s">
        <v>6</v>
      </c>
      <c r="H5" s="78"/>
    </row>
    <row r="6" spans="1:8" ht="12" customHeight="1" thickBot="1">
      <c r="A6" s="11">
        <v>1</v>
      </c>
      <c r="B6" s="45">
        <v>16</v>
      </c>
      <c r="C6" s="49">
        <f aca="true" t="shared" si="0" ref="C6:C37">$B$4*B6</f>
        <v>9.112524639999997</v>
      </c>
      <c r="D6" s="25">
        <f>IF((C4-C6)&gt;0,(C4-C6),"Annihilated")</f>
        <v>440.88747536</v>
      </c>
      <c r="E6" s="38">
        <v>16</v>
      </c>
      <c r="F6" s="24">
        <f aca="true" t="shared" si="1" ref="F6:F37">$E$4*E6</f>
        <v>7.647900000000002</v>
      </c>
      <c r="G6" s="25">
        <f>IF((F4-F6)&gt;0,(F4-F6),"Annihilated")</f>
        <v>392.3521</v>
      </c>
      <c r="H6" s="2" t="str">
        <f aca="true" t="shared" si="2" ref="H6:H37">IF(G6&lt;&gt;"Annihilated",IF(D6&lt;&gt;"Annihilated",IF(D6/G6&gt;1,"We Are Winning","They Are Winning"),"War is Over"),"War is Over")</f>
        <v>We Are Winning</v>
      </c>
    </row>
    <row r="7" spans="1:8" ht="12" customHeight="1">
      <c r="A7" s="12">
        <v>2</v>
      </c>
      <c r="B7" s="46">
        <f aca="true" t="shared" si="3" ref="B7:B38">MIN($B$6,D6)</f>
        <v>16</v>
      </c>
      <c r="C7" s="50">
        <f t="shared" si="0"/>
        <v>9.112524639999997</v>
      </c>
      <c r="D7" s="18">
        <f>IF(D6&lt;&gt;"Annihilated",IF((D6-C7)&gt;$C$4*(1-'Missile Calculator'!$D$3),(D6-C7),"Annihilated"),"Annihilated")</f>
        <v>431.77495072</v>
      </c>
      <c r="E7" s="39">
        <f aca="true" t="shared" si="4" ref="E7:E38">MIN($E$6,G6)</f>
        <v>16</v>
      </c>
      <c r="F7" s="19">
        <f t="shared" si="1"/>
        <v>7.647900000000002</v>
      </c>
      <c r="G7" s="18">
        <f>IF(G6&lt;&gt;"Annihilated",IF((G6-F7)&gt;$F$4*(1-'Missile Calculator'!$D$3),(G6-F7),"Annihilated"),"Annihilated")</f>
        <v>384.7042</v>
      </c>
      <c r="H7" s="3" t="str">
        <f t="shared" si="2"/>
        <v>We Are Winning</v>
      </c>
    </row>
    <row r="8" spans="1:8" ht="12" customHeight="1">
      <c r="A8" s="12">
        <v>3</v>
      </c>
      <c r="B8" s="46">
        <f t="shared" si="3"/>
        <v>16</v>
      </c>
      <c r="C8" s="50">
        <f t="shared" si="0"/>
        <v>9.112524639999997</v>
      </c>
      <c r="D8" s="18">
        <f>IF(D7&lt;&gt;"Annihilated",IF((D7-C8)&gt;$C$4*(1-'Missile Calculator'!$D$3),(D7-C8),"Annihilated"),"Annihilated")</f>
        <v>422.66242608</v>
      </c>
      <c r="E8" s="39">
        <f t="shared" si="4"/>
        <v>16</v>
      </c>
      <c r="F8" s="19">
        <f t="shared" si="1"/>
        <v>7.647900000000002</v>
      </c>
      <c r="G8" s="18">
        <f>IF(G7&lt;&gt;"Annihilated",IF((G7-F8)&gt;$F$4*(1-'Missile Calculator'!$D$3),(G7-F8),"Annihilated"),"Annihilated")</f>
        <v>377.0563</v>
      </c>
      <c r="H8" s="3" t="str">
        <f t="shared" si="2"/>
        <v>We Are Winning</v>
      </c>
    </row>
    <row r="9" spans="1:8" ht="12" customHeight="1">
      <c r="A9" s="12">
        <v>4</v>
      </c>
      <c r="B9" s="46">
        <f t="shared" si="3"/>
        <v>16</v>
      </c>
      <c r="C9" s="50">
        <f t="shared" si="0"/>
        <v>9.112524639999997</v>
      </c>
      <c r="D9" s="18">
        <f>IF(D8&lt;&gt;"Annihilated",IF((D8-C9)&gt;$C$4*(1-'Missile Calculator'!$D$3),(D8-C9),"Annihilated"),"Annihilated")</f>
        <v>413.54990144</v>
      </c>
      <c r="E9" s="39">
        <f t="shared" si="4"/>
        <v>16</v>
      </c>
      <c r="F9" s="19">
        <f t="shared" si="1"/>
        <v>7.647900000000002</v>
      </c>
      <c r="G9" s="18">
        <f>IF(G8&lt;&gt;"Annihilated",IF((G8-F9)&gt;$F$4*(1-'Missile Calculator'!$D$3),(G8-F9),"Annihilated"),"Annihilated")</f>
        <v>369.40840000000003</v>
      </c>
      <c r="H9" s="3" t="str">
        <f t="shared" si="2"/>
        <v>We Are Winning</v>
      </c>
    </row>
    <row r="10" spans="1:8" ht="12" customHeight="1">
      <c r="A10" s="12">
        <v>5</v>
      </c>
      <c r="B10" s="46">
        <f t="shared" si="3"/>
        <v>16</v>
      </c>
      <c r="C10" s="50">
        <f t="shared" si="0"/>
        <v>9.112524639999997</v>
      </c>
      <c r="D10" s="18">
        <f>IF(D9&lt;&gt;"Annihilated",IF((D9-C10)&gt;$C$4*(1-'Missile Calculator'!$D$3),(D9-C10),"Annihilated"),"Annihilated")</f>
        <v>404.4373768</v>
      </c>
      <c r="E10" s="39">
        <f t="shared" si="4"/>
        <v>16</v>
      </c>
      <c r="F10" s="19">
        <f t="shared" si="1"/>
        <v>7.647900000000002</v>
      </c>
      <c r="G10" s="18">
        <f>IF(G9&lt;&gt;"Annihilated",IF((G9-F10)&gt;$F$4*(1-'Missile Calculator'!$D$3),(G9-F10),"Annihilated"),"Annihilated")</f>
        <v>361.76050000000004</v>
      </c>
      <c r="H10" s="3" t="str">
        <f t="shared" si="2"/>
        <v>We Are Winning</v>
      </c>
    </row>
    <row r="11" spans="1:8" ht="12" customHeight="1">
      <c r="A11" s="12">
        <v>6</v>
      </c>
      <c r="B11" s="46">
        <f t="shared" si="3"/>
        <v>16</v>
      </c>
      <c r="C11" s="50">
        <f t="shared" si="0"/>
        <v>9.112524639999997</v>
      </c>
      <c r="D11" s="18">
        <f>IF(D10&lt;&gt;"Annihilated",IF((D10-C11)&gt;$C$4*(1-'Missile Calculator'!$D$3),(D10-C11),"Annihilated"),"Annihilated")</f>
        <v>395.32485216</v>
      </c>
      <c r="E11" s="39">
        <f t="shared" si="4"/>
        <v>16</v>
      </c>
      <c r="F11" s="19">
        <f t="shared" si="1"/>
        <v>7.647900000000002</v>
      </c>
      <c r="G11" s="18">
        <f>IF(G10&lt;&gt;"Annihilated",IF((G10-F11)&gt;$F$4*(1-'Missile Calculator'!$D$3),(G10-F11),"Annihilated"),"Annihilated")</f>
        <v>354.11260000000004</v>
      </c>
      <c r="H11" s="3" t="str">
        <f t="shared" si="2"/>
        <v>We Are Winning</v>
      </c>
    </row>
    <row r="12" spans="1:8" ht="12" customHeight="1">
      <c r="A12" s="12">
        <v>7</v>
      </c>
      <c r="B12" s="46">
        <f t="shared" si="3"/>
        <v>16</v>
      </c>
      <c r="C12" s="50">
        <f t="shared" si="0"/>
        <v>9.112524639999997</v>
      </c>
      <c r="D12" s="18">
        <f>IF(D11&lt;&gt;"Annihilated",IF((D11-C12)&gt;$C$4*(1-'Missile Calculator'!$D$3),(D11-C12),"Annihilated"),"Annihilated")</f>
        <v>386.21232752</v>
      </c>
      <c r="E12" s="39">
        <f t="shared" si="4"/>
        <v>16</v>
      </c>
      <c r="F12" s="19">
        <f t="shared" si="1"/>
        <v>7.647900000000002</v>
      </c>
      <c r="G12" s="18">
        <f>IF(G11&lt;&gt;"Annihilated",IF((G11-F12)&gt;$F$4*(1-'Missile Calculator'!$D$3),(G11-F12),"Annihilated"),"Annihilated")</f>
        <v>346.46470000000005</v>
      </c>
      <c r="H12" s="3" t="str">
        <f t="shared" si="2"/>
        <v>We Are Winning</v>
      </c>
    </row>
    <row r="13" spans="1:8" ht="12" customHeight="1">
      <c r="A13" s="12">
        <v>8</v>
      </c>
      <c r="B13" s="46">
        <f t="shared" si="3"/>
        <v>16</v>
      </c>
      <c r="C13" s="50">
        <f t="shared" si="0"/>
        <v>9.112524639999997</v>
      </c>
      <c r="D13" s="18">
        <f>IF(D12&lt;&gt;"Annihilated",IF((D12-C13)&gt;$C$4*(1-'Missile Calculator'!$D$3),(D12-C13),"Annihilated"),"Annihilated")</f>
        <v>377.09980287999997</v>
      </c>
      <c r="E13" s="39">
        <f t="shared" si="4"/>
        <v>16</v>
      </c>
      <c r="F13" s="19">
        <f t="shared" si="1"/>
        <v>7.647900000000002</v>
      </c>
      <c r="G13" s="18">
        <f>IF(G12&lt;&gt;"Annihilated",IF((G12-F13)&gt;$F$4*(1-'Missile Calculator'!$D$3),(G12-F13),"Annihilated"),"Annihilated")</f>
        <v>338.81680000000006</v>
      </c>
      <c r="H13" s="3" t="str">
        <f t="shared" si="2"/>
        <v>We Are Winning</v>
      </c>
    </row>
    <row r="14" spans="1:8" ht="12" customHeight="1">
      <c r="A14" s="12">
        <v>9</v>
      </c>
      <c r="B14" s="46">
        <f t="shared" si="3"/>
        <v>16</v>
      </c>
      <c r="C14" s="50">
        <f t="shared" si="0"/>
        <v>9.112524639999997</v>
      </c>
      <c r="D14" s="18">
        <f>IF(D13&lt;&gt;"Annihilated",IF((D13-C14)&gt;$C$4*(1-'Missile Calculator'!$D$3),(D13-C14),"Annihilated"),"Annihilated")</f>
        <v>367.98727823999997</v>
      </c>
      <c r="E14" s="39">
        <f t="shared" si="4"/>
        <v>16</v>
      </c>
      <c r="F14" s="19">
        <f t="shared" si="1"/>
        <v>7.647900000000002</v>
      </c>
      <c r="G14" s="18">
        <f>IF(G13&lt;&gt;"Annihilated",IF((G13-F14)&gt;$F$4*(1-'Missile Calculator'!$D$3),(G13-F14),"Annihilated"),"Annihilated")</f>
        <v>331.16890000000006</v>
      </c>
      <c r="H14" s="3" t="str">
        <f t="shared" si="2"/>
        <v>We Are Winning</v>
      </c>
    </row>
    <row r="15" spans="1:8" ht="12" customHeight="1">
      <c r="A15" s="12">
        <v>10</v>
      </c>
      <c r="B15" s="46">
        <f t="shared" si="3"/>
        <v>16</v>
      </c>
      <c r="C15" s="50">
        <f t="shared" si="0"/>
        <v>9.112524639999997</v>
      </c>
      <c r="D15" s="18">
        <f>IF(D14&lt;&gt;"Annihilated",IF((D14-C15)&gt;$C$4*(1-'Missile Calculator'!$D$3),(D14-C15),"Annihilated"),"Annihilated")</f>
        <v>358.87475359999996</v>
      </c>
      <c r="E15" s="39">
        <f t="shared" si="4"/>
        <v>16</v>
      </c>
      <c r="F15" s="19">
        <f t="shared" si="1"/>
        <v>7.647900000000002</v>
      </c>
      <c r="G15" s="18">
        <f>IF(G14&lt;&gt;"Annihilated",IF((G14-F15)&gt;$F$4*(1-'Missile Calculator'!$D$3),(G14-F15),"Annihilated"),"Annihilated")</f>
        <v>323.5210000000001</v>
      </c>
      <c r="H15" s="3" t="str">
        <f t="shared" si="2"/>
        <v>We Are Winning</v>
      </c>
    </row>
    <row r="16" spans="1:8" ht="12" customHeight="1">
      <c r="A16" s="12">
        <v>11</v>
      </c>
      <c r="B16" s="46">
        <f t="shared" si="3"/>
        <v>16</v>
      </c>
      <c r="C16" s="50">
        <f t="shared" si="0"/>
        <v>9.112524639999997</v>
      </c>
      <c r="D16" s="18">
        <f>IF(D15&lt;&gt;"Annihilated",IF((D15-C16)&gt;$C$4*(1-'Missile Calculator'!$D$3),(D15-C16),"Annihilated"),"Annihilated")</f>
        <v>349.76222895999996</v>
      </c>
      <c r="E16" s="39">
        <f t="shared" si="4"/>
        <v>16</v>
      </c>
      <c r="F16" s="19">
        <f t="shared" si="1"/>
        <v>7.647900000000002</v>
      </c>
      <c r="G16" s="18">
        <f>IF(G15&lt;&gt;"Annihilated",IF((G15-F16)&gt;$F$4*(1-'Missile Calculator'!$D$3),(G15-F16),"Annihilated"),"Annihilated")</f>
        <v>315.8731000000001</v>
      </c>
      <c r="H16" s="3" t="str">
        <f t="shared" si="2"/>
        <v>We Are Winning</v>
      </c>
    </row>
    <row r="17" spans="1:8" ht="12" customHeight="1">
      <c r="A17" s="12">
        <v>12</v>
      </c>
      <c r="B17" s="46">
        <f t="shared" si="3"/>
        <v>16</v>
      </c>
      <c r="C17" s="50">
        <f t="shared" si="0"/>
        <v>9.112524639999997</v>
      </c>
      <c r="D17" s="18">
        <f>IF(D16&lt;&gt;"Annihilated",IF((D16-C17)&gt;$C$4*(1-'Missile Calculator'!$D$3),(D16-C17),"Annihilated"),"Annihilated")</f>
        <v>340.64970431999996</v>
      </c>
      <c r="E17" s="39">
        <f t="shared" si="4"/>
        <v>16</v>
      </c>
      <c r="F17" s="19">
        <f t="shared" si="1"/>
        <v>7.647900000000002</v>
      </c>
      <c r="G17" s="18">
        <f>IF(G16&lt;&gt;"Annihilated",IF((G16-F17)&gt;$F$4*(1-'Missile Calculator'!$D$3),(G16-F17),"Annihilated"),"Annihilated")</f>
        <v>308.2252000000001</v>
      </c>
      <c r="H17" s="3" t="str">
        <f t="shared" si="2"/>
        <v>We Are Winning</v>
      </c>
    </row>
    <row r="18" spans="1:8" ht="12" customHeight="1">
      <c r="A18" s="12">
        <v>13</v>
      </c>
      <c r="B18" s="46">
        <f t="shared" si="3"/>
        <v>16</v>
      </c>
      <c r="C18" s="50">
        <f t="shared" si="0"/>
        <v>9.112524639999997</v>
      </c>
      <c r="D18" s="18">
        <f>IF(D17&lt;&gt;"Annihilated",IF((D17-C18)&gt;$C$4*(1-'Missile Calculator'!$D$3),(D17-C18),"Annihilated"),"Annihilated")</f>
        <v>331.53717967999995</v>
      </c>
      <c r="E18" s="39">
        <f t="shared" si="4"/>
        <v>16</v>
      </c>
      <c r="F18" s="19">
        <f t="shared" si="1"/>
        <v>7.647900000000002</v>
      </c>
      <c r="G18" s="18">
        <f>IF(G17&lt;&gt;"Annihilated",IF((G17-F18)&gt;$F$4*(1-'Missile Calculator'!$D$3),(G17-F18),"Annihilated"),"Annihilated")</f>
        <v>300.5773000000001</v>
      </c>
      <c r="H18" s="3" t="str">
        <f t="shared" si="2"/>
        <v>We Are Winning</v>
      </c>
    </row>
    <row r="19" spans="1:8" ht="12" customHeight="1">
      <c r="A19" s="12">
        <v>14</v>
      </c>
      <c r="B19" s="46">
        <f t="shared" si="3"/>
        <v>16</v>
      </c>
      <c r="C19" s="50">
        <f t="shared" si="0"/>
        <v>9.112524639999997</v>
      </c>
      <c r="D19" s="18">
        <f>IF(D18&lt;&gt;"Annihilated",IF((D18-C19)&gt;$C$4*(1-'Missile Calculator'!$D$3),(D18-C19),"Annihilated"),"Annihilated")</f>
        <v>322.42465503999995</v>
      </c>
      <c r="E19" s="39">
        <f t="shared" si="4"/>
        <v>16</v>
      </c>
      <c r="F19" s="19">
        <f t="shared" si="1"/>
        <v>7.647900000000002</v>
      </c>
      <c r="G19" s="18">
        <f>IF(G18&lt;&gt;"Annihilated",IF((G18-F19)&gt;$F$4*(1-'Missile Calculator'!$D$3),(G18-F19),"Annihilated"),"Annihilated")</f>
        <v>292.9294000000001</v>
      </c>
      <c r="H19" s="3" t="str">
        <f t="shared" si="2"/>
        <v>We Are Winning</v>
      </c>
    </row>
    <row r="20" spans="1:8" ht="12" customHeight="1">
      <c r="A20" s="13">
        <v>15</v>
      </c>
      <c r="B20" s="46">
        <f t="shared" si="3"/>
        <v>16</v>
      </c>
      <c r="C20" s="50">
        <f t="shared" si="0"/>
        <v>9.112524639999997</v>
      </c>
      <c r="D20" s="18">
        <f>IF(D19&lt;&gt;"Annihilated",IF((D19-C20)&gt;$C$4*(1-'Missile Calculator'!$D$3),(D19-C20),"Annihilated"),"Annihilated")</f>
        <v>313.31213039999994</v>
      </c>
      <c r="E20" s="39">
        <f t="shared" si="4"/>
        <v>16</v>
      </c>
      <c r="F20" s="19">
        <f t="shared" si="1"/>
        <v>7.647900000000002</v>
      </c>
      <c r="G20" s="18">
        <f>IF(G19&lt;&gt;"Annihilated",IF((G19-F20)&gt;$F$4*(1-'Missile Calculator'!$D$3),(G19-F20),"Annihilated"),"Annihilated")</f>
        <v>285.2815000000001</v>
      </c>
      <c r="H20" s="3" t="str">
        <f t="shared" si="2"/>
        <v>We Are Winning</v>
      </c>
    </row>
    <row r="21" spans="1:8" ht="12" customHeight="1">
      <c r="A21" s="12">
        <v>16</v>
      </c>
      <c r="B21" s="46">
        <f t="shared" si="3"/>
        <v>16</v>
      </c>
      <c r="C21" s="50">
        <f t="shared" si="0"/>
        <v>9.112524639999997</v>
      </c>
      <c r="D21" s="18">
        <f>IF(D20&lt;&gt;"Annihilated",IF((D20-C21)&gt;$C$4*(1-'Missile Calculator'!$D$3),(D20-C21),"Annihilated"),"Annihilated")</f>
        <v>304.19960575999994</v>
      </c>
      <c r="E21" s="39">
        <f t="shared" si="4"/>
        <v>16</v>
      </c>
      <c r="F21" s="19">
        <f t="shared" si="1"/>
        <v>7.647900000000002</v>
      </c>
      <c r="G21" s="18">
        <f>IF(G20&lt;&gt;"Annihilated",IF((G20-F21)&gt;$F$4*(1-'Missile Calculator'!$D$3),(G20-F21),"Annihilated"),"Annihilated")</f>
        <v>277.6336000000001</v>
      </c>
      <c r="H21" s="3" t="str">
        <f t="shared" si="2"/>
        <v>We Are Winning</v>
      </c>
    </row>
    <row r="22" spans="1:8" ht="12" customHeight="1">
      <c r="A22" s="12">
        <v>17</v>
      </c>
      <c r="B22" s="46">
        <f t="shared" si="3"/>
        <v>16</v>
      </c>
      <c r="C22" s="50">
        <f t="shared" si="0"/>
        <v>9.112524639999997</v>
      </c>
      <c r="D22" s="18">
        <f>IF(D21&lt;&gt;"Annihilated",IF((D21-C22)&gt;$C$4*(1-'Missile Calculator'!$D$3),(D21-C22),"Annihilated"),"Annihilated")</f>
        <v>295.08708111999994</v>
      </c>
      <c r="E22" s="39">
        <f t="shared" si="4"/>
        <v>16</v>
      </c>
      <c r="F22" s="19">
        <f t="shared" si="1"/>
        <v>7.647900000000002</v>
      </c>
      <c r="G22" s="18">
        <f>IF(G21&lt;&gt;"Annihilated",IF((G21-F22)&gt;$F$4*(1-'Missile Calculator'!$D$3),(G21-F22),"Annihilated"),"Annihilated")</f>
        <v>269.9857000000001</v>
      </c>
      <c r="H22" s="3" t="str">
        <f t="shared" si="2"/>
        <v>We Are Winning</v>
      </c>
    </row>
    <row r="23" spans="1:8" ht="12" customHeight="1">
      <c r="A23" s="12">
        <v>18</v>
      </c>
      <c r="B23" s="46">
        <f t="shared" si="3"/>
        <v>16</v>
      </c>
      <c r="C23" s="50">
        <f t="shared" si="0"/>
        <v>9.112524639999997</v>
      </c>
      <c r="D23" s="18">
        <f>IF(D22&lt;&gt;"Annihilated",IF((D22-C23)&gt;$C$4*(1-'Missile Calculator'!$D$3),(D22-C23),"Annihilated"),"Annihilated")</f>
        <v>285.97455647999993</v>
      </c>
      <c r="E23" s="39">
        <f t="shared" si="4"/>
        <v>16</v>
      </c>
      <c r="F23" s="19">
        <f t="shared" si="1"/>
        <v>7.647900000000002</v>
      </c>
      <c r="G23" s="18">
        <f>IF(G22&lt;&gt;"Annihilated",IF((G22-F23)&gt;$F$4*(1-'Missile Calculator'!$D$3),(G22-F23),"Annihilated"),"Annihilated")</f>
        <v>262.33780000000013</v>
      </c>
      <c r="H23" s="3" t="str">
        <f t="shared" si="2"/>
        <v>We Are Winning</v>
      </c>
    </row>
    <row r="24" spans="1:8" ht="12" customHeight="1">
      <c r="A24" s="12">
        <v>19</v>
      </c>
      <c r="B24" s="46">
        <f t="shared" si="3"/>
        <v>16</v>
      </c>
      <c r="C24" s="50">
        <f t="shared" si="0"/>
        <v>9.112524639999997</v>
      </c>
      <c r="D24" s="18">
        <f>IF(D23&lt;&gt;"Annihilated",IF((D23-C24)&gt;$C$4*(1-'Missile Calculator'!$D$3),(D23-C24),"Annihilated"),"Annihilated")</f>
        <v>276.86203183999993</v>
      </c>
      <c r="E24" s="39">
        <f t="shared" si="4"/>
        <v>16</v>
      </c>
      <c r="F24" s="19">
        <f t="shared" si="1"/>
        <v>7.647900000000002</v>
      </c>
      <c r="G24" s="18">
        <f>IF(G23&lt;&gt;"Annihilated",IF((G23-F24)&gt;$F$4*(1-'Missile Calculator'!$D$3),(G23-F24),"Annihilated"),"Annihilated")</f>
        <v>254.68990000000014</v>
      </c>
      <c r="H24" s="3" t="str">
        <f t="shared" si="2"/>
        <v>We Are Winning</v>
      </c>
    </row>
    <row r="25" spans="1:8" ht="12" customHeight="1">
      <c r="A25" s="12">
        <v>20</v>
      </c>
      <c r="B25" s="46">
        <f t="shared" si="3"/>
        <v>16</v>
      </c>
      <c r="C25" s="50">
        <f t="shared" si="0"/>
        <v>9.112524639999997</v>
      </c>
      <c r="D25" s="18">
        <f>IF(D24&lt;&gt;"Annihilated",IF((D24-C25)&gt;$C$4*(1-'Missile Calculator'!$D$3),(D24-C25),"Annihilated"),"Annihilated")</f>
        <v>267.7495071999999</v>
      </c>
      <c r="E25" s="39">
        <f t="shared" si="4"/>
        <v>16</v>
      </c>
      <c r="F25" s="19">
        <f t="shared" si="1"/>
        <v>7.647900000000002</v>
      </c>
      <c r="G25" s="18">
        <f>IF(G24&lt;&gt;"Annihilated",IF((G24-F25)&gt;$F$4*(1-'Missile Calculator'!$D$3),(G24-F25),"Annihilated"),"Annihilated")</f>
        <v>247.04200000000014</v>
      </c>
      <c r="H25" s="3" t="str">
        <f t="shared" si="2"/>
        <v>We Are Winning</v>
      </c>
    </row>
    <row r="26" spans="1:10" ht="12" customHeight="1">
      <c r="A26" s="12">
        <v>21</v>
      </c>
      <c r="B26" s="46">
        <f t="shared" si="3"/>
        <v>16</v>
      </c>
      <c r="C26" s="50">
        <f t="shared" si="0"/>
        <v>9.112524639999997</v>
      </c>
      <c r="D26" s="18">
        <f>IF(D25&lt;&gt;"Annihilated",IF((D25-C26)&gt;$C$4*(1-'Missile Calculator'!$D$3),(D25-C26),"Annihilated"),"Annihilated")</f>
        <v>258.6369825599999</v>
      </c>
      <c r="E26" s="39">
        <f t="shared" si="4"/>
        <v>16</v>
      </c>
      <c r="F26" s="19">
        <f t="shared" si="1"/>
        <v>7.647900000000002</v>
      </c>
      <c r="G26" s="18">
        <f>IF(G25&lt;&gt;"Annihilated",IF((G25-F26)&gt;$F$4*(1-'Missile Calculator'!$D$3),(G25-F26),"Annihilated"),"Annihilated")</f>
        <v>239.39410000000015</v>
      </c>
      <c r="H26" s="3" t="str">
        <f t="shared" si="2"/>
        <v>We Are Winning</v>
      </c>
      <c r="J26">
        <f>MATCH("War is Over",H6:H55,0)</f>
        <v>45</v>
      </c>
    </row>
    <row r="27" spans="1:8" ht="12" customHeight="1">
      <c r="A27" s="12">
        <v>22</v>
      </c>
      <c r="B27" s="46">
        <f t="shared" si="3"/>
        <v>16</v>
      </c>
      <c r="C27" s="50">
        <f t="shared" si="0"/>
        <v>9.112524639999997</v>
      </c>
      <c r="D27" s="18">
        <f>IF(D26&lt;&gt;"Annihilated",IF((D26-C27)&gt;$C$4*(1-'Missile Calculator'!$D$3),(D26-C27),"Annihilated"),"Annihilated")</f>
        <v>249.52445791999992</v>
      </c>
      <c r="E27" s="39">
        <f t="shared" si="4"/>
        <v>16</v>
      </c>
      <c r="F27" s="19">
        <f t="shared" si="1"/>
        <v>7.647900000000002</v>
      </c>
      <c r="G27" s="18">
        <f>IF(G26&lt;&gt;"Annihilated",IF((G26-F27)&gt;$F$4*(1-'Missile Calculator'!$D$3),(G26-F27),"Annihilated"),"Annihilated")</f>
        <v>231.74620000000016</v>
      </c>
      <c r="H27" s="3" t="str">
        <f t="shared" si="2"/>
        <v>We Are Winning</v>
      </c>
    </row>
    <row r="28" spans="1:8" ht="12" customHeight="1">
      <c r="A28" s="12">
        <v>23</v>
      </c>
      <c r="B28" s="46">
        <f t="shared" si="3"/>
        <v>16</v>
      </c>
      <c r="C28" s="50">
        <f t="shared" si="0"/>
        <v>9.112524639999997</v>
      </c>
      <c r="D28" s="18">
        <f>IF(D27&lt;&gt;"Annihilated",IF((D27-C28)&gt;$C$4*(1-'Missile Calculator'!$D$3),(D27-C28),"Annihilated"),"Annihilated")</f>
        <v>240.41193327999991</v>
      </c>
      <c r="E28" s="39">
        <f t="shared" si="4"/>
        <v>16</v>
      </c>
      <c r="F28" s="19">
        <f t="shared" si="1"/>
        <v>7.647900000000002</v>
      </c>
      <c r="G28" s="18">
        <f>IF(G27&lt;&gt;"Annihilated",IF((G27-F28)&gt;$F$4*(1-'Missile Calculator'!$D$3),(G27-F28),"Annihilated"),"Annihilated")</f>
        <v>224.09830000000017</v>
      </c>
      <c r="H28" s="3" t="str">
        <f t="shared" si="2"/>
        <v>We Are Winning</v>
      </c>
    </row>
    <row r="29" spans="1:8" ht="12" customHeight="1">
      <c r="A29" s="12">
        <v>24</v>
      </c>
      <c r="B29" s="46">
        <f t="shared" si="3"/>
        <v>16</v>
      </c>
      <c r="C29" s="50">
        <f t="shared" si="0"/>
        <v>9.112524639999997</v>
      </c>
      <c r="D29" s="18">
        <f>IF(D28&lt;&gt;"Annihilated",IF((D28-C29)&gt;$C$4*(1-'Missile Calculator'!$D$3),(D28-C29),"Annihilated"),"Annihilated")</f>
        <v>231.2994086399999</v>
      </c>
      <c r="E29" s="39">
        <f t="shared" si="4"/>
        <v>16</v>
      </c>
      <c r="F29" s="19">
        <f t="shared" si="1"/>
        <v>7.647900000000002</v>
      </c>
      <c r="G29" s="18">
        <f>IF(G28&lt;&gt;"Annihilated",IF((G28-F29)&gt;$F$4*(1-'Missile Calculator'!$D$3),(G28-F29),"Annihilated"),"Annihilated")</f>
        <v>216.45040000000017</v>
      </c>
      <c r="H29" s="3" t="str">
        <f t="shared" si="2"/>
        <v>We Are Winning</v>
      </c>
    </row>
    <row r="30" spans="1:8" ht="12" customHeight="1">
      <c r="A30" s="12">
        <v>25</v>
      </c>
      <c r="B30" s="46">
        <f t="shared" si="3"/>
        <v>16</v>
      </c>
      <c r="C30" s="50">
        <f t="shared" si="0"/>
        <v>9.112524639999997</v>
      </c>
      <c r="D30" s="18">
        <f>IF(D29&lt;&gt;"Annihilated",IF((D29-C30)&gt;$C$4*(1-'Missile Calculator'!$D$3),(D29-C30),"Annihilated"),"Annihilated")</f>
        <v>222.1868839999999</v>
      </c>
      <c r="E30" s="39">
        <f t="shared" si="4"/>
        <v>16</v>
      </c>
      <c r="F30" s="19">
        <f t="shared" si="1"/>
        <v>7.647900000000002</v>
      </c>
      <c r="G30" s="18">
        <f>IF(G29&lt;&gt;"Annihilated",IF((G29-F30)&gt;$F$4*(1-'Missile Calculator'!$D$3),(G29-F30),"Annihilated"),"Annihilated")</f>
        <v>208.80250000000018</v>
      </c>
      <c r="H30" s="3" t="str">
        <f t="shared" si="2"/>
        <v>We Are Winning</v>
      </c>
    </row>
    <row r="31" spans="1:8" ht="12" customHeight="1">
      <c r="A31" s="12">
        <v>26</v>
      </c>
      <c r="B31" s="46">
        <f t="shared" si="3"/>
        <v>16</v>
      </c>
      <c r="C31" s="50">
        <f t="shared" si="0"/>
        <v>9.112524639999997</v>
      </c>
      <c r="D31" s="18">
        <f>IF(D30&lt;&gt;"Annihilated",IF((D30-C31)&gt;$C$4*(1-'Missile Calculator'!$D$3),(D30-C31),"Annihilated"),"Annihilated")</f>
        <v>213.0743593599999</v>
      </c>
      <c r="E31" s="39">
        <f t="shared" si="4"/>
        <v>16</v>
      </c>
      <c r="F31" s="19">
        <f t="shared" si="1"/>
        <v>7.647900000000002</v>
      </c>
      <c r="G31" s="18">
        <f>IF(G30&lt;&gt;"Annihilated",IF((G30-F31)&gt;$F$4*(1-'Missile Calculator'!$D$3),(G30-F31),"Annihilated"),"Annihilated")</f>
        <v>201.1546000000002</v>
      </c>
      <c r="H31" s="3" t="str">
        <f t="shared" si="2"/>
        <v>We Are Winning</v>
      </c>
    </row>
    <row r="32" spans="1:8" ht="12" customHeight="1">
      <c r="A32" s="12">
        <v>27</v>
      </c>
      <c r="B32" s="46">
        <f t="shared" si="3"/>
        <v>16</v>
      </c>
      <c r="C32" s="50">
        <f t="shared" si="0"/>
        <v>9.112524639999997</v>
      </c>
      <c r="D32" s="18">
        <f>IF(D31&lt;&gt;"Annihilated",IF((D31-C32)&gt;$C$4*(1-'Missile Calculator'!$D$3),(D31-C32),"Annihilated"),"Annihilated")</f>
        <v>203.9618347199999</v>
      </c>
      <c r="E32" s="39">
        <f t="shared" si="4"/>
        <v>16</v>
      </c>
      <c r="F32" s="19">
        <f t="shared" si="1"/>
        <v>7.647900000000002</v>
      </c>
      <c r="G32" s="18">
        <f>IF(G31&lt;&gt;"Annihilated",IF((G31-F32)&gt;$F$4*(1-'Missile Calculator'!$D$3),(G31-F32),"Annihilated"),"Annihilated")</f>
        <v>193.5067000000002</v>
      </c>
      <c r="H32" s="3" t="str">
        <f t="shared" si="2"/>
        <v>We Are Winning</v>
      </c>
    </row>
    <row r="33" spans="1:8" ht="12" customHeight="1">
      <c r="A33" s="12">
        <v>28</v>
      </c>
      <c r="B33" s="46">
        <f t="shared" si="3"/>
        <v>16</v>
      </c>
      <c r="C33" s="50">
        <f t="shared" si="0"/>
        <v>9.112524639999997</v>
      </c>
      <c r="D33" s="18">
        <f>IF(D32&lt;&gt;"Annihilated",IF((D32-C33)&gt;$C$4*(1-'Missile Calculator'!$D$3),(D32-C33),"Annihilated"),"Annihilated")</f>
        <v>194.8493100799999</v>
      </c>
      <c r="E33" s="39">
        <f t="shared" si="4"/>
        <v>16</v>
      </c>
      <c r="F33" s="19">
        <f t="shared" si="1"/>
        <v>7.647900000000002</v>
      </c>
      <c r="G33" s="18">
        <f>IF(G32&lt;&gt;"Annihilated",IF((G32-F33)&gt;$F$4*(1-'Missile Calculator'!$D$3),(G32-F33),"Annihilated"),"Annihilated")</f>
        <v>185.8588000000002</v>
      </c>
      <c r="H33" s="3" t="str">
        <f t="shared" si="2"/>
        <v>We Are Winning</v>
      </c>
    </row>
    <row r="34" spans="1:8" ht="12" customHeight="1">
      <c r="A34" s="12">
        <v>29</v>
      </c>
      <c r="B34" s="46">
        <f t="shared" si="3"/>
        <v>16</v>
      </c>
      <c r="C34" s="50">
        <f t="shared" si="0"/>
        <v>9.112524639999997</v>
      </c>
      <c r="D34" s="18">
        <f>IF(D33&lt;&gt;"Annihilated",IF((D33-C34)&gt;$C$4*(1-'Missile Calculator'!$D$3),(D33-C34),"Annihilated"),"Annihilated")</f>
        <v>185.7367854399999</v>
      </c>
      <c r="E34" s="39">
        <f t="shared" si="4"/>
        <v>16</v>
      </c>
      <c r="F34" s="19">
        <f t="shared" si="1"/>
        <v>7.647900000000002</v>
      </c>
      <c r="G34" s="18">
        <f>IF(G33&lt;&gt;"Annihilated",IF((G33-F34)&gt;$F$4*(1-'Missile Calculator'!$D$3),(G33-F34),"Annihilated"),"Annihilated")</f>
        <v>178.2109000000002</v>
      </c>
      <c r="H34" s="3" t="str">
        <f t="shared" si="2"/>
        <v>We Are Winning</v>
      </c>
    </row>
    <row r="35" spans="1:8" ht="12" customHeight="1">
      <c r="A35" s="12">
        <v>30</v>
      </c>
      <c r="B35" s="46">
        <f t="shared" si="3"/>
        <v>16</v>
      </c>
      <c r="C35" s="50">
        <f t="shared" si="0"/>
        <v>9.112524639999997</v>
      </c>
      <c r="D35" s="18">
        <f>IF(D34&lt;&gt;"Annihilated",IF((D34-C35)&gt;$C$4*(1-'Missile Calculator'!$D$3),(D34-C35),"Annihilated"),"Annihilated")</f>
        <v>176.6242607999999</v>
      </c>
      <c r="E35" s="39">
        <f t="shared" si="4"/>
        <v>16</v>
      </c>
      <c r="F35" s="19">
        <f t="shared" si="1"/>
        <v>7.647900000000002</v>
      </c>
      <c r="G35" s="18">
        <f>IF(G34&lt;&gt;"Annihilated",IF((G34-F35)&gt;$F$4*(1-'Missile Calculator'!$D$3),(G34-F35),"Annihilated"),"Annihilated")</f>
        <v>170.56300000000022</v>
      </c>
      <c r="H35" s="3" t="str">
        <f t="shared" si="2"/>
        <v>We Are Winning</v>
      </c>
    </row>
    <row r="36" spans="1:8" ht="12" customHeight="1">
      <c r="A36" s="12">
        <v>31</v>
      </c>
      <c r="B36" s="46">
        <f t="shared" si="3"/>
        <v>16</v>
      </c>
      <c r="C36" s="50">
        <f t="shared" si="0"/>
        <v>9.112524639999997</v>
      </c>
      <c r="D36" s="18">
        <f>IF(D35&lt;&gt;"Annihilated",IF((D35-C36)&gt;$C$4*(1-'Missile Calculator'!$D$3),(D35-C36),"Annihilated"),"Annihilated")</f>
        <v>167.51173615999988</v>
      </c>
      <c r="E36" s="39">
        <f t="shared" si="4"/>
        <v>16</v>
      </c>
      <c r="F36" s="19">
        <f t="shared" si="1"/>
        <v>7.647900000000002</v>
      </c>
      <c r="G36" s="18">
        <f>IF(G35&lt;&gt;"Annihilated",IF((G35-F36)&gt;$F$4*(1-'Missile Calculator'!$D$3),(G35-F36),"Annihilated"),"Annihilated")</f>
        <v>162.91510000000022</v>
      </c>
      <c r="H36" s="3" t="str">
        <f t="shared" si="2"/>
        <v>We Are Winning</v>
      </c>
    </row>
    <row r="37" spans="1:10" ht="12" customHeight="1">
      <c r="A37" s="12">
        <v>32</v>
      </c>
      <c r="B37" s="46">
        <f t="shared" si="3"/>
        <v>16</v>
      </c>
      <c r="C37" s="50">
        <f t="shared" si="0"/>
        <v>9.112524639999997</v>
      </c>
      <c r="D37" s="18">
        <f>IF(D36&lt;&gt;"Annihilated",IF((D36-C37)&gt;$C$4*(1-'Missile Calculator'!$D$3),(D36-C37),"Annihilated"),"Annihilated")</f>
        <v>158.39921151999988</v>
      </c>
      <c r="E37" s="39">
        <f t="shared" si="4"/>
        <v>16</v>
      </c>
      <c r="F37" s="19">
        <f t="shared" si="1"/>
        <v>7.647900000000002</v>
      </c>
      <c r="G37" s="18">
        <f>IF(G36&lt;&gt;"Annihilated",IF((G36-F37)&gt;$F$4*(1-'Missile Calculator'!$D$3),(G36-F37),"Annihilated"),"Annihilated")</f>
        <v>155.26720000000023</v>
      </c>
      <c r="H37" s="3" t="str">
        <f t="shared" si="2"/>
        <v>We Are Winning</v>
      </c>
      <c r="J37">
        <f>VLOOKUP(J26-1,A6:D55,4)</f>
        <v>49.04891583999985</v>
      </c>
    </row>
    <row r="38" spans="1:8" ht="12" customHeight="1">
      <c r="A38" s="12">
        <v>33</v>
      </c>
      <c r="B38" s="46">
        <f t="shared" si="3"/>
        <v>16</v>
      </c>
      <c r="C38" s="50">
        <f aca="true" t="shared" si="5" ref="C38:C55">$B$4*B38</f>
        <v>9.112524639999997</v>
      </c>
      <c r="D38" s="18">
        <f>IF(D37&lt;&gt;"Annihilated",IF((D37-C38)&gt;$C$4*(1-'Missile Calculator'!$D$3),(D37-C38),"Annihilated"),"Annihilated")</f>
        <v>149.28668687999988</v>
      </c>
      <c r="E38" s="39">
        <f t="shared" si="4"/>
        <v>16</v>
      </c>
      <c r="F38" s="19">
        <f aca="true" t="shared" si="6" ref="F38:F55">$E$4*E38</f>
        <v>7.647900000000002</v>
      </c>
      <c r="G38" s="18">
        <f>IF(G37&lt;&gt;"Annihilated",IF((G37-F38)&gt;$F$4*(1-'Missile Calculator'!$D$3),(G37-F38),"Annihilated"),"Annihilated")</f>
        <v>147.61930000000024</v>
      </c>
      <c r="H38" s="3" t="str">
        <f aca="true" t="shared" si="7" ref="H38:H55">IF(G38&lt;&gt;"Annihilated",IF(D38&lt;&gt;"Annihilated",IF(D38/G38&gt;1,"We Are Winning","They Are Winning"),"War is Over"),"War is Over")</f>
        <v>We Are Winning</v>
      </c>
    </row>
    <row r="39" spans="1:8" ht="12" customHeight="1">
      <c r="A39" s="12">
        <v>34</v>
      </c>
      <c r="B39" s="46">
        <f aca="true" t="shared" si="8" ref="B39:B55">MIN($B$6,D38)</f>
        <v>16</v>
      </c>
      <c r="C39" s="50">
        <f t="shared" si="5"/>
        <v>9.112524639999997</v>
      </c>
      <c r="D39" s="18">
        <f>IF(D38&lt;&gt;"Annihilated",IF((D38-C39)&gt;$C$4*(1-'Missile Calculator'!$D$3),(D38-C39),"Annihilated"),"Annihilated")</f>
        <v>140.17416223999987</v>
      </c>
      <c r="E39" s="39">
        <f aca="true" t="shared" si="9" ref="E39:E55">MIN($E$6,G38)</f>
        <v>16</v>
      </c>
      <c r="F39" s="19">
        <f t="shared" si="6"/>
        <v>7.647900000000002</v>
      </c>
      <c r="G39" s="18">
        <f>IF(G38&lt;&gt;"Annihilated",IF((G38-F39)&gt;$F$4*(1-'Missile Calculator'!$D$3),(G38-F39),"Annihilated"),"Annihilated")</f>
        <v>139.97140000000024</v>
      </c>
      <c r="H39" s="3" t="str">
        <f t="shared" si="7"/>
        <v>We Are Winning</v>
      </c>
    </row>
    <row r="40" spans="1:8" ht="12" customHeight="1">
      <c r="A40" s="12">
        <v>35</v>
      </c>
      <c r="B40" s="46">
        <f t="shared" si="8"/>
        <v>16</v>
      </c>
      <c r="C40" s="50">
        <f t="shared" si="5"/>
        <v>9.112524639999997</v>
      </c>
      <c r="D40" s="18">
        <f>IF(D39&lt;&gt;"Annihilated",IF((D39-C40)&gt;$C$4*(1-'Missile Calculator'!$D$3),(D39-C40),"Annihilated"),"Annihilated")</f>
        <v>131.06163759999987</v>
      </c>
      <c r="E40" s="39">
        <f t="shared" si="9"/>
        <v>16</v>
      </c>
      <c r="F40" s="19">
        <f t="shared" si="6"/>
        <v>7.647900000000002</v>
      </c>
      <c r="G40" s="18">
        <f>IF(G39&lt;&gt;"Annihilated",IF((G39-F40)&gt;$F$4*(1-'Missile Calculator'!$D$3),(G39-F40),"Annihilated"),"Annihilated")</f>
        <v>132.32350000000025</v>
      </c>
      <c r="H40" s="3" t="str">
        <f t="shared" si="7"/>
        <v>They Are Winning</v>
      </c>
    </row>
    <row r="41" spans="1:8" ht="12" customHeight="1">
      <c r="A41" s="12">
        <v>36</v>
      </c>
      <c r="B41" s="46">
        <f t="shared" si="8"/>
        <v>16</v>
      </c>
      <c r="C41" s="50">
        <f t="shared" si="5"/>
        <v>9.112524639999997</v>
      </c>
      <c r="D41" s="18">
        <f>IF(D40&lt;&gt;"Annihilated",IF((D40-C41)&gt;$C$4*(1-'Missile Calculator'!$D$3),(D40-C41),"Annihilated"),"Annihilated")</f>
        <v>121.94911295999987</v>
      </c>
      <c r="E41" s="39">
        <f t="shared" si="9"/>
        <v>16</v>
      </c>
      <c r="F41" s="19">
        <f t="shared" si="6"/>
        <v>7.647900000000002</v>
      </c>
      <c r="G41" s="18">
        <f>IF(G40&lt;&gt;"Annihilated",IF((G40-F41)&gt;$F$4*(1-'Missile Calculator'!$D$3),(G40-F41),"Annihilated"),"Annihilated")</f>
        <v>124.67560000000024</v>
      </c>
      <c r="H41" s="3" t="str">
        <f t="shared" si="7"/>
        <v>They Are Winning</v>
      </c>
    </row>
    <row r="42" spans="1:8" ht="12" customHeight="1">
      <c r="A42" s="12">
        <v>37</v>
      </c>
      <c r="B42" s="46">
        <f t="shared" si="8"/>
        <v>16</v>
      </c>
      <c r="C42" s="50">
        <f t="shared" si="5"/>
        <v>9.112524639999997</v>
      </c>
      <c r="D42" s="18">
        <f>IF(D41&lt;&gt;"Annihilated",IF((D41-C42)&gt;$C$4*(1-'Missile Calculator'!$D$3),(D41-C42),"Annihilated"),"Annihilated")</f>
        <v>112.83658831999986</v>
      </c>
      <c r="E42" s="39">
        <f t="shared" si="9"/>
        <v>16</v>
      </c>
      <c r="F42" s="19">
        <f t="shared" si="6"/>
        <v>7.647900000000002</v>
      </c>
      <c r="G42" s="18">
        <f>IF(G41&lt;&gt;"Annihilated",IF((G41-F42)&gt;$F$4*(1-'Missile Calculator'!$D$3),(G41-F42),"Annihilated"),"Annihilated")</f>
        <v>117.02770000000024</v>
      </c>
      <c r="H42" s="3" t="str">
        <f t="shared" si="7"/>
        <v>They Are Winning</v>
      </c>
    </row>
    <row r="43" spans="1:8" ht="12" customHeight="1">
      <c r="A43" s="12">
        <v>38</v>
      </c>
      <c r="B43" s="46">
        <f t="shared" si="8"/>
        <v>16</v>
      </c>
      <c r="C43" s="50">
        <f t="shared" si="5"/>
        <v>9.112524639999997</v>
      </c>
      <c r="D43" s="18">
        <f>IF(D42&lt;&gt;"Annihilated",IF((D42-C43)&gt;$C$4*(1-'Missile Calculator'!$D$3),(D42-C43),"Annihilated"),"Annihilated")</f>
        <v>103.72406367999986</v>
      </c>
      <c r="E43" s="39">
        <f t="shared" si="9"/>
        <v>16</v>
      </c>
      <c r="F43" s="19">
        <f t="shared" si="6"/>
        <v>7.647900000000002</v>
      </c>
      <c r="G43" s="18">
        <f>IF(G42&lt;&gt;"Annihilated",IF((G42-F43)&gt;$F$4*(1-'Missile Calculator'!$D$3),(G42-F43),"Annihilated"),"Annihilated")</f>
        <v>109.37980000000023</v>
      </c>
      <c r="H43" s="3" t="str">
        <f t="shared" si="7"/>
        <v>They Are Winning</v>
      </c>
    </row>
    <row r="44" spans="1:8" ht="12" customHeight="1">
      <c r="A44" s="12">
        <v>39</v>
      </c>
      <c r="B44" s="46">
        <f t="shared" si="8"/>
        <v>16</v>
      </c>
      <c r="C44" s="50">
        <f t="shared" si="5"/>
        <v>9.112524639999997</v>
      </c>
      <c r="D44" s="18">
        <f>IF(D43&lt;&gt;"Annihilated",IF((D43-C44)&gt;$C$4*(1-'Missile Calculator'!$D$3),(D43-C44),"Annihilated"),"Annihilated")</f>
        <v>94.61153903999985</v>
      </c>
      <c r="E44" s="39">
        <f t="shared" si="9"/>
        <v>16</v>
      </c>
      <c r="F44" s="19">
        <f t="shared" si="6"/>
        <v>7.647900000000002</v>
      </c>
      <c r="G44" s="18">
        <f>IF(G43&lt;&gt;"Annihilated",IF((G43-F44)&gt;$F$4*(1-'Missile Calculator'!$D$3),(G43-F44),"Annihilated"),"Annihilated")</f>
        <v>101.73190000000022</v>
      </c>
      <c r="H44" s="3" t="str">
        <f t="shared" si="7"/>
        <v>They Are Winning</v>
      </c>
    </row>
    <row r="45" spans="1:8" ht="12" customHeight="1">
      <c r="A45" s="12">
        <v>40</v>
      </c>
      <c r="B45" s="46">
        <f t="shared" si="8"/>
        <v>16</v>
      </c>
      <c r="C45" s="50">
        <f t="shared" si="5"/>
        <v>9.112524639999997</v>
      </c>
      <c r="D45" s="18">
        <f>IF(D44&lt;&gt;"Annihilated",IF((D44-C45)&gt;$C$4*(1-'Missile Calculator'!$D$3),(D44-C45),"Annihilated"),"Annihilated")</f>
        <v>85.49901439999985</v>
      </c>
      <c r="E45" s="39">
        <f t="shared" si="9"/>
        <v>16</v>
      </c>
      <c r="F45" s="19">
        <f t="shared" si="6"/>
        <v>7.647900000000002</v>
      </c>
      <c r="G45" s="18">
        <f>IF(G44&lt;&gt;"Annihilated",IF((G44-F45)&gt;$F$4*(1-'Missile Calculator'!$D$3),(G44-F45),"Annihilated"),"Annihilated")</f>
        <v>94.08400000000022</v>
      </c>
      <c r="H45" s="3" t="str">
        <f t="shared" si="7"/>
        <v>They Are Winning</v>
      </c>
    </row>
    <row r="46" spans="1:8" ht="12" customHeight="1">
      <c r="A46" s="12">
        <v>41</v>
      </c>
      <c r="B46" s="46">
        <f t="shared" si="8"/>
        <v>16</v>
      </c>
      <c r="C46" s="50">
        <f t="shared" si="5"/>
        <v>9.112524639999997</v>
      </c>
      <c r="D46" s="18">
        <f>IF(D45&lt;&gt;"Annihilated",IF((D45-C46)&gt;$C$4*(1-'Missile Calculator'!$D$3),(D45-C46),"Annihilated"),"Annihilated")</f>
        <v>76.38648975999985</v>
      </c>
      <c r="E46" s="39">
        <f t="shared" si="9"/>
        <v>16</v>
      </c>
      <c r="F46" s="19">
        <f t="shared" si="6"/>
        <v>7.647900000000002</v>
      </c>
      <c r="G46" s="18">
        <f>IF(G45&lt;&gt;"Annihilated",IF((G45-F46)&gt;$F$4*(1-'Missile Calculator'!$D$3),(G45-F46),"Annihilated"),"Annihilated")</f>
        <v>86.43610000000021</v>
      </c>
      <c r="H46" s="3" t="str">
        <f t="shared" si="7"/>
        <v>They Are Winning</v>
      </c>
    </row>
    <row r="47" spans="1:8" ht="12" customHeight="1">
      <c r="A47" s="12">
        <v>42</v>
      </c>
      <c r="B47" s="46">
        <f t="shared" si="8"/>
        <v>16</v>
      </c>
      <c r="C47" s="50">
        <f t="shared" si="5"/>
        <v>9.112524639999997</v>
      </c>
      <c r="D47" s="18">
        <f>IF(D46&lt;&gt;"Annihilated",IF((D46-C47)&gt;$C$4*(1-'Missile Calculator'!$D$3),(D46-C47),"Annihilated"),"Annihilated")</f>
        <v>67.27396511999984</v>
      </c>
      <c r="E47" s="39">
        <f t="shared" si="9"/>
        <v>16</v>
      </c>
      <c r="F47" s="19">
        <f t="shared" si="6"/>
        <v>7.647900000000002</v>
      </c>
      <c r="G47" s="18">
        <f>IF(G46&lt;&gt;"Annihilated",IF((G46-F47)&gt;$F$4*(1-'Missile Calculator'!$D$3),(G46-F47),"Annihilated"),"Annihilated")</f>
        <v>78.7882000000002</v>
      </c>
      <c r="H47" s="3" t="str">
        <f t="shared" si="7"/>
        <v>They Are Winning</v>
      </c>
    </row>
    <row r="48" spans="1:8" ht="12" customHeight="1">
      <c r="A48" s="12">
        <v>43</v>
      </c>
      <c r="B48" s="46">
        <f t="shared" si="8"/>
        <v>16</v>
      </c>
      <c r="C48" s="50">
        <f t="shared" si="5"/>
        <v>9.112524639999997</v>
      </c>
      <c r="D48" s="18">
        <f>IF(D47&lt;&gt;"Annihilated",IF((D47-C48)&gt;$C$4*(1-'Missile Calculator'!$D$3),(D47-C48),"Annihilated"),"Annihilated")</f>
        <v>58.16144047999985</v>
      </c>
      <c r="E48" s="39">
        <f t="shared" si="9"/>
        <v>16</v>
      </c>
      <c r="F48" s="19">
        <f t="shared" si="6"/>
        <v>7.647900000000002</v>
      </c>
      <c r="G48" s="18">
        <f>IF(G47&lt;&gt;"Annihilated",IF((G47-F48)&gt;$F$4*(1-'Missile Calculator'!$D$3),(G47-F48),"Annihilated"),"Annihilated")</f>
        <v>71.1403000000002</v>
      </c>
      <c r="H48" s="3" t="str">
        <f t="shared" si="7"/>
        <v>They Are Winning</v>
      </c>
    </row>
    <row r="49" spans="1:8" ht="12" customHeight="1">
      <c r="A49" s="12">
        <v>44</v>
      </c>
      <c r="B49" s="46">
        <f t="shared" si="8"/>
        <v>16</v>
      </c>
      <c r="C49" s="50">
        <f t="shared" si="5"/>
        <v>9.112524639999997</v>
      </c>
      <c r="D49" s="18">
        <f>IF(D48&lt;&gt;"Annihilated",IF((D48-C49)&gt;$C$4*(1-'Missile Calculator'!$D$3),(D48-C49),"Annihilated"),"Annihilated")</f>
        <v>49.04891583999985</v>
      </c>
      <c r="E49" s="39">
        <f t="shared" si="9"/>
        <v>16</v>
      </c>
      <c r="F49" s="19">
        <f t="shared" si="6"/>
        <v>7.647900000000002</v>
      </c>
      <c r="G49" s="18">
        <f>IF(G48&lt;&gt;"Annihilated",IF((G48-F49)&gt;$F$4*(1-'Missile Calculator'!$D$3),(G48-F49),"Annihilated"),"Annihilated")</f>
        <v>63.492400000000195</v>
      </c>
      <c r="H49" s="3" t="str">
        <f t="shared" si="7"/>
        <v>They Are Winning</v>
      </c>
    </row>
    <row r="50" spans="1:8" ht="12" customHeight="1">
      <c r="A50" s="12">
        <v>45</v>
      </c>
      <c r="B50" s="46">
        <f t="shared" si="8"/>
        <v>16</v>
      </c>
      <c r="C50" s="50">
        <f t="shared" si="5"/>
        <v>9.112524639999997</v>
      </c>
      <c r="D50" s="18" t="str">
        <f>IF(D49&lt;&gt;"Annihilated",IF((D49-C50)&gt;$C$4*(1-'Missile Calculator'!$D$3),(D49-C50),"Annihilated"),"Annihilated")</f>
        <v>Annihilated</v>
      </c>
      <c r="E50" s="39">
        <f t="shared" si="9"/>
        <v>16</v>
      </c>
      <c r="F50" s="19">
        <f t="shared" si="6"/>
        <v>7.647900000000002</v>
      </c>
      <c r="G50" s="18">
        <f>IF(G49&lt;&gt;"Annihilated",IF((G49-F50)&gt;$F$4*(1-'Missile Calculator'!$D$3),(G49-F50),"Annihilated"),"Annihilated")</f>
        <v>55.844500000000195</v>
      </c>
      <c r="H50" s="3" t="str">
        <f t="shared" si="7"/>
        <v>War is Over</v>
      </c>
    </row>
    <row r="51" spans="1:8" ht="12" customHeight="1">
      <c r="A51" s="12">
        <v>46</v>
      </c>
      <c r="B51" s="46">
        <f t="shared" si="8"/>
        <v>16</v>
      </c>
      <c r="C51" s="50">
        <f t="shared" si="5"/>
        <v>9.112524639999997</v>
      </c>
      <c r="D51" s="18" t="str">
        <f>IF(D50&lt;&gt;"Annihilated",IF((D50-C51)&gt;$C$4*(1-'Missile Calculator'!$D$3),(D50-C51),"Annihilated"),"Annihilated")</f>
        <v>Annihilated</v>
      </c>
      <c r="E51" s="39">
        <f t="shared" si="9"/>
        <v>16</v>
      </c>
      <c r="F51" s="19">
        <f t="shared" si="6"/>
        <v>7.647900000000002</v>
      </c>
      <c r="G51" s="18">
        <f>IF(G50&lt;&gt;"Annihilated",IF((G50-F51)&gt;$F$4*(1-'Missile Calculator'!$D$3),(G50-F51),"Annihilated"),"Annihilated")</f>
        <v>48.196600000000196</v>
      </c>
      <c r="H51" s="3" t="str">
        <f t="shared" si="7"/>
        <v>War is Over</v>
      </c>
    </row>
    <row r="52" spans="1:8" ht="12" customHeight="1">
      <c r="A52" s="12">
        <v>47</v>
      </c>
      <c r="B52" s="46">
        <f t="shared" si="8"/>
        <v>16</v>
      </c>
      <c r="C52" s="50">
        <f t="shared" si="5"/>
        <v>9.112524639999997</v>
      </c>
      <c r="D52" s="18" t="str">
        <f>IF(D51&lt;&gt;"Annihilated",IF((D51-C52)&gt;$C$4*(1-'Missile Calculator'!$D$3),(D51-C52),"Annihilated"),"Annihilated")</f>
        <v>Annihilated</v>
      </c>
      <c r="E52" s="39">
        <f t="shared" si="9"/>
        <v>16</v>
      </c>
      <c r="F52" s="19">
        <f t="shared" si="6"/>
        <v>7.647900000000002</v>
      </c>
      <c r="G52" s="18">
        <f>IF(G51&lt;&gt;"Annihilated",IF((G51-F52)&gt;$F$4*(1-'Missile Calculator'!$D$3),(G51-F52),"Annihilated"),"Annihilated")</f>
        <v>40.548700000000196</v>
      </c>
      <c r="H52" s="3" t="str">
        <f t="shared" si="7"/>
        <v>War is Over</v>
      </c>
    </row>
    <row r="53" spans="1:8" ht="12" customHeight="1">
      <c r="A53" s="12">
        <v>48</v>
      </c>
      <c r="B53" s="46">
        <f t="shared" si="8"/>
        <v>16</v>
      </c>
      <c r="C53" s="50">
        <f t="shared" si="5"/>
        <v>9.112524639999997</v>
      </c>
      <c r="D53" s="18" t="str">
        <f>IF(D52&lt;&gt;"Annihilated",IF((D52-C53)&gt;$C$4*(1-'Missile Calculator'!$D$3),(D52-C53),"Annihilated"),"Annihilated")</f>
        <v>Annihilated</v>
      </c>
      <c r="E53" s="39">
        <f t="shared" si="9"/>
        <v>16</v>
      </c>
      <c r="F53" s="19">
        <f t="shared" si="6"/>
        <v>7.647900000000002</v>
      </c>
      <c r="G53" s="18" t="str">
        <f>IF(G52&lt;&gt;"Annihilated",IF((G52-F53)&gt;$F$4*(1-'Missile Calculator'!$D$3),(G52-F53),"Annihilated"),"Annihilated")</f>
        <v>Annihilated</v>
      </c>
      <c r="H53" s="3" t="str">
        <f t="shared" si="7"/>
        <v>War is Over</v>
      </c>
    </row>
    <row r="54" spans="1:8" ht="12" customHeight="1">
      <c r="A54" s="12">
        <v>49</v>
      </c>
      <c r="B54" s="46">
        <f t="shared" si="8"/>
        <v>16</v>
      </c>
      <c r="C54" s="50">
        <f t="shared" si="5"/>
        <v>9.112524639999997</v>
      </c>
      <c r="D54" s="18" t="str">
        <f>IF(D53&lt;&gt;"Annihilated",IF((D53-C54)&gt;$C$4*(1-'Missile Calculator'!$D$3),(D53-C54),"Annihilated"),"Annihilated")</f>
        <v>Annihilated</v>
      </c>
      <c r="E54" s="39">
        <f t="shared" si="9"/>
        <v>16</v>
      </c>
      <c r="F54" s="19">
        <f t="shared" si="6"/>
        <v>7.647900000000002</v>
      </c>
      <c r="G54" s="18" t="str">
        <f>IF(G53&lt;&gt;"Annihilated",IF((G53-F54)&gt;$F$4*(1-'Missile Calculator'!$D$3),(G53-F54),"Annihilated"),"Annihilated")</f>
        <v>Annihilated</v>
      </c>
      <c r="H54" s="3" t="str">
        <f t="shared" si="7"/>
        <v>War is Over</v>
      </c>
    </row>
    <row r="55" spans="1:8" ht="12" customHeight="1" thickBot="1">
      <c r="A55" s="14">
        <v>50</v>
      </c>
      <c r="B55" s="47">
        <f t="shared" si="8"/>
        <v>16</v>
      </c>
      <c r="C55" s="51">
        <f t="shared" si="5"/>
        <v>9.112524639999997</v>
      </c>
      <c r="D55" s="21" t="str">
        <f>IF(D54&lt;&gt;"Annihilated",IF((D54-C55)&gt;$C$4*(1-'Missile Calculator'!$D$3),(D54-C55),"Annihilated"),"Annihilated")</f>
        <v>Annihilated</v>
      </c>
      <c r="E55" s="40">
        <f t="shared" si="9"/>
        <v>16</v>
      </c>
      <c r="F55" s="20">
        <f t="shared" si="6"/>
        <v>7.647900000000002</v>
      </c>
      <c r="G55" s="21" t="str">
        <f>IF(G54&lt;&gt;"Annihilated",IF((G54-F55)&gt;$F$4*(1-'Missile Calculator'!$D$3),(G54-F55),"Annihilated"),"Annihilated")</f>
        <v>Annihilated</v>
      </c>
      <c r="H55" s="10" t="str">
        <f t="shared" si="7"/>
        <v>War is Over</v>
      </c>
    </row>
  </sheetData>
  <mergeCells count="9">
    <mergeCell ref="A1:H1"/>
    <mergeCell ref="C2:D2"/>
    <mergeCell ref="F2:G2"/>
    <mergeCell ref="A2:A5"/>
    <mergeCell ref="H2:H5"/>
    <mergeCell ref="C3:D3"/>
    <mergeCell ref="F3:G3"/>
    <mergeCell ref="C4:D4"/>
    <mergeCell ref="F4:G4"/>
  </mergeCells>
  <conditionalFormatting sqref="H6:H55">
    <cfRule type="cellIs" priority="1" dxfId="0" operator="equal" stopIfTrue="1">
      <formula>"We Are Winning"</formula>
    </cfRule>
    <cfRule type="cellIs" priority="2" dxfId="1" operator="equal" stopIfTrue="1">
      <formula>"They Are Winning"</formula>
    </cfRule>
    <cfRule type="cellIs" priority="3" dxfId="2" operator="equal" stopIfTrue="1">
      <formula>"War is Over"</formula>
    </cfRule>
  </conditionalFormatting>
  <conditionalFormatting sqref="D6:D55 G6:G55">
    <cfRule type="cellIs" priority="4" dxfId="3" operator="equal" stopIfTrue="1">
      <formula>"Annihilated"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:H1"/>
    </sheetView>
  </sheetViews>
  <sheetFormatPr defaultColWidth="8.8515625" defaultRowHeight="12.75"/>
  <cols>
    <col min="1" max="1" width="7.421875" style="0" customWidth="1"/>
    <col min="2" max="2" width="16.00390625" style="0" customWidth="1"/>
    <col min="3" max="3" width="9.421875" style="0" customWidth="1"/>
    <col min="4" max="4" width="10.28125" style="0" customWidth="1"/>
    <col min="5" max="5" width="14.8515625" style="0" customWidth="1"/>
    <col min="7" max="7" width="10.140625" style="0" customWidth="1"/>
    <col min="8" max="8" width="16.421875" style="0" customWidth="1"/>
  </cols>
  <sheetData>
    <row r="1" spans="1:8" ht="27" thickBot="1">
      <c r="A1" s="66" t="s">
        <v>8</v>
      </c>
      <c r="B1" s="67"/>
      <c r="C1" s="67"/>
      <c r="D1" s="67"/>
      <c r="E1" s="67"/>
      <c r="F1" s="67"/>
      <c r="G1" s="67"/>
      <c r="H1" s="68"/>
    </row>
    <row r="2" spans="1:8" ht="15.75" customHeight="1">
      <c r="A2" s="73" t="s">
        <v>26</v>
      </c>
      <c r="B2" s="15" t="s">
        <v>3</v>
      </c>
      <c r="C2" s="85" t="s">
        <v>10</v>
      </c>
      <c r="D2" s="70"/>
      <c r="E2" s="36" t="s">
        <v>5</v>
      </c>
      <c r="F2" s="71" t="s">
        <v>2</v>
      </c>
      <c r="G2" s="72"/>
      <c r="H2" s="76" t="s">
        <v>7</v>
      </c>
    </row>
    <row r="3" spans="1:8" ht="35.25" customHeight="1">
      <c r="A3" s="74"/>
      <c r="B3" s="1" t="s">
        <v>4</v>
      </c>
      <c r="C3" s="81" t="s">
        <v>0</v>
      </c>
      <c r="D3" s="80"/>
      <c r="E3" s="16" t="s">
        <v>4</v>
      </c>
      <c r="F3" s="81" t="s">
        <v>0</v>
      </c>
      <c r="G3" s="80"/>
      <c r="H3" s="77"/>
    </row>
    <row r="4" spans="1:8" ht="16.5">
      <c r="A4" s="74"/>
      <c r="B4" s="33">
        <f>'Missile Calculator'!C19</f>
        <v>0.3365795687109375</v>
      </c>
      <c r="C4" s="84">
        <v>350</v>
      </c>
      <c r="D4" s="83"/>
      <c r="E4" s="37">
        <f>'Missile Calculator'!C16</f>
        <v>0.7378559999999998</v>
      </c>
      <c r="F4" s="84">
        <v>400</v>
      </c>
      <c r="G4" s="83"/>
      <c r="H4" s="77"/>
    </row>
    <row r="5" spans="1:8" ht="24.75" thickBot="1">
      <c r="A5" s="75"/>
      <c r="B5" s="44" t="s">
        <v>32</v>
      </c>
      <c r="C5" s="26" t="s">
        <v>28</v>
      </c>
      <c r="D5" s="27" t="s">
        <v>6</v>
      </c>
      <c r="E5" s="44" t="s">
        <v>32</v>
      </c>
      <c r="F5" s="26" t="s">
        <v>28</v>
      </c>
      <c r="G5" s="27" t="s">
        <v>6</v>
      </c>
      <c r="H5" s="78"/>
    </row>
    <row r="6" spans="1:8" ht="12" customHeight="1" thickBot="1">
      <c r="A6" s="11">
        <v>1</v>
      </c>
      <c r="B6" s="23">
        <v>16</v>
      </c>
      <c r="C6" s="24">
        <f aca="true" t="shared" si="0" ref="C6:C37">$B$4*B6</f>
        <v>5.385273099375</v>
      </c>
      <c r="D6" s="25">
        <f>IF((C4-C6)&gt;0,(C4-C6),"Annihilated")</f>
        <v>344.614726900625</v>
      </c>
      <c r="E6" s="38">
        <v>16</v>
      </c>
      <c r="F6" s="24">
        <f aca="true" t="shared" si="1" ref="F6:F37">$E$4*E6</f>
        <v>11.805695999999998</v>
      </c>
      <c r="G6" s="25">
        <f>IF((F4-F6)&gt;0,(F4-F6),"Annihilated")</f>
        <v>388.194304</v>
      </c>
      <c r="H6" s="2" t="str">
        <f aca="true" t="shared" si="2" ref="H6:H37">IF(G6&lt;&gt;"Annihilated",IF(D6&lt;&gt;"Annihilated",IF(D6/G6&gt;1,"We Are Winning","They Are Winning"),"War is Over"),"War is Over")</f>
        <v>They Are Winning</v>
      </c>
    </row>
    <row r="7" spans="1:8" ht="12" customHeight="1">
      <c r="A7" s="12">
        <v>2</v>
      </c>
      <c r="B7" s="17">
        <f>MIN($B$6,D6)</f>
        <v>16</v>
      </c>
      <c r="C7" s="19">
        <f t="shared" si="0"/>
        <v>5.385273099375</v>
      </c>
      <c r="D7" s="18">
        <f>IF(D6&lt;&gt;"Annihilated",IF((D6-C7)&gt;$C$4*(1-'Missile Calculator'!$D$3),(D6-C7),"Annihilated"),"Annihilated")</f>
        <v>339.22945380125</v>
      </c>
      <c r="E7" s="39">
        <f>MIN($E$6,G6)</f>
        <v>16</v>
      </c>
      <c r="F7" s="19">
        <f t="shared" si="1"/>
        <v>11.805695999999998</v>
      </c>
      <c r="G7" s="18">
        <f>IF(G6&lt;&gt;"Annihilated",IF((G6-F7)&gt;$F$4*(1-'Missile Calculator'!$D$3),(G6-F7),"Annihilated"),"Annihilated")</f>
        <v>376.388608</v>
      </c>
      <c r="H7" s="3" t="str">
        <f t="shared" si="2"/>
        <v>They Are Winning</v>
      </c>
    </row>
    <row r="8" spans="1:8" ht="12" customHeight="1">
      <c r="A8" s="12">
        <v>3</v>
      </c>
      <c r="B8" s="17">
        <f aca="true" t="shared" si="3" ref="B8:B55">MIN($B$6,D7)</f>
        <v>16</v>
      </c>
      <c r="C8" s="19">
        <f t="shared" si="0"/>
        <v>5.385273099375</v>
      </c>
      <c r="D8" s="18">
        <f>IF(D7&lt;&gt;"Annihilated",IF((D7-C8)&gt;$C$4*(1-'Missile Calculator'!$D$3),(D7-C8),"Annihilated"),"Annihilated")</f>
        <v>333.84418070187496</v>
      </c>
      <c r="E8" s="39">
        <f aca="true" t="shared" si="4" ref="E8:E55">MIN($E$6,G7)</f>
        <v>16</v>
      </c>
      <c r="F8" s="19">
        <f t="shared" si="1"/>
        <v>11.805695999999998</v>
      </c>
      <c r="G8" s="18">
        <f>IF(G7&lt;&gt;"Annihilated",IF((G7-F8)&gt;$F$4*(1-'Missile Calculator'!$D$3),(G7-F8),"Annihilated"),"Annihilated")</f>
        <v>364.58291199999996</v>
      </c>
      <c r="H8" s="3" t="str">
        <f t="shared" si="2"/>
        <v>They Are Winning</v>
      </c>
    </row>
    <row r="9" spans="1:8" ht="12" customHeight="1">
      <c r="A9" s="12">
        <v>4</v>
      </c>
      <c r="B9" s="17">
        <f t="shared" si="3"/>
        <v>16</v>
      </c>
      <c r="C9" s="19">
        <f t="shared" si="0"/>
        <v>5.385273099375</v>
      </c>
      <c r="D9" s="18">
        <f>IF(D8&lt;&gt;"Annihilated",IF((D8-C9)&gt;$C$4*(1-'Missile Calculator'!$D$3),(D8-C9),"Annihilated"),"Annihilated")</f>
        <v>328.45890760249995</v>
      </c>
      <c r="E9" s="39">
        <f t="shared" si="4"/>
        <v>16</v>
      </c>
      <c r="F9" s="19">
        <f t="shared" si="1"/>
        <v>11.805695999999998</v>
      </c>
      <c r="G9" s="18">
        <f>IF(G8&lt;&gt;"Annihilated",IF((G8-F9)&gt;$F$4*(1-'Missile Calculator'!$D$3),(G8-F9),"Annihilated"),"Annihilated")</f>
        <v>352.77721599999995</v>
      </c>
      <c r="H9" s="3" t="str">
        <f t="shared" si="2"/>
        <v>They Are Winning</v>
      </c>
    </row>
    <row r="10" spans="1:8" ht="12" customHeight="1">
      <c r="A10" s="12">
        <v>5</v>
      </c>
      <c r="B10" s="17">
        <f t="shared" si="3"/>
        <v>16</v>
      </c>
      <c r="C10" s="19">
        <f t="shared" si="0"/>
        <v>5.385273099375</v>
      </c>
      <c r="D10" s="18">
        <f>IF(D9&lt;&gt;"Annihilated",IF((D9-C10)&gt;$C$4*(1-'Missile Calculator'!$D$3),(D9-C10),"Annihilated"),"Annihilated")</f>
        <v>323.07363450312494</v>
      </c>
      <c r="E10" s="39">
        <f t="shared" si="4"/>
        <v>16</v>
      </c>
      <c r="F10" s="19">
        <f t="shared" si="1"/>
        <v>11.805695999999998</v>
      </c>
      <c r="G10" s="18">
        <f>IF(G9&lt;&gt;"Annihilated",IF((G9-F10)&gt;$F$4*(1-'Missile Calculator'!$D$3),(G9-F10),"Annihilated"),"Annihilated")</f>
        <v>340.97151999999994</v>
      </c>
      <c r="H10" s="3" t="str">
        <f t="shared" si="2"/>
        <v>They Are Winning</v>
      </c>
    </row>
    <row r="11" spans="1:8" ht="12" customHeight="1">
      <c r="A11" s="12">
        <v>6</v>
      </c>
      <c r="B11" s="17">
        <f t="shared" si="3"/>
        <v>16</v>
      </c>
      <c r="C11" s="19">
        <f t="shared" si="0"/>
        <v>5.385273099375</v>
      </c>
      <c r="D11" s="18">
        <f>IF(D10&lt;&gt;"Annihilated",IF((D10-C11)&gt;$C$4*(1-'Missile Calculator'!$D$3),(D10-C11),"Annihilated"),"Annihilated")</f>
        <v>317.6883614037499</v>
      </c>
      <c r="E11" s="39">
        <f t="shared" si="4"/>
        <v>16</v>
      </c>
      <c r="F11" s="19">
        <f t="shared" si="1"/>
        <v>11.805695999999998</v>
      </c>
      <c r="G11" s="18">
        <f>IF(G10&lt;&gt;"Annihilated",IF((G10-F11)&gt;$F$4*(1-'Missile Calculator'!$D$3),(G10-F11),"Annihilated"),"Annihilated")</f>
        <v>329.16582399999993</v>
      </c>
      <c r="H11" s="3" t="str">
        <f t="shared" si="2"/>
        <v>They Are Winning</v>
      </c>
    </row>
    <row r="12" spans="1:8" ht="12" customHeight="1">
      <c r="A12" s="12">
        <v>7</v>
      </c>
      <c r="B12" s="17">
        <f t="shared" si="3"/>
        <v>16</v>
      </c>
      <c r="C12" s="19">
        <f t="shared" si="0"/>
        <v>5.385273099375</v>
      </c>
      <c r="D12" s="18">
        <f>IF(D11&lt;&gt;"Annihilated",IF((D11-C12)&gt;$C$4*(1-'Missile Calculator'!$D$3),(D11-C12),"Annihilated"),"Annihilated")</f>
        <v>312.3030883043749</v>
      </c>
      <c r="E12" s="39">
        <f t="shared" si="4"/>
        <v>16</v>
      </c>
      <c r="F12" s="19">
        <f t="shared" si="1"/>
        <v>11.805695999999998</v>
      </c>
      <c r="G12" s="18">
        <f>IF(G11&lt;&gt;"Annihilated",IF((G11-F12)&gt;$F$4*(1-'Missile Calculator'!$D$3),(G11-F12),"Annihilated"),"Annihilated")</f>
        <v>317.3601279999999</v>
      </c>
      <c r="H12" s="3" t="str">
        <f t="shared" si="2"/>
        <v>They Are Winning</v>
      </c>
    </row>
    <row r="13" spans="1:8" ht="12" customHeight="1">
      <c r="A13" s="12">
        <v>8</v>
      </c>
      <c r="B13" s="17">
        <f t="shared" si="3"/>
        <v>16</v>
      </c>
      <c r="C13" s="19">
        <f t="shared" si="0"/>
        <v>5.385273099375</v>
      </c>
      <c r="D13" s="18">
        <f>IF(D12&lt;&gt;"Annihilated",IF((D12-C13)&gt;$C$4*(1-'Missile Calculator'!$D$3),(D12-C13),"Annihilated"),"Annihilated")</f>
        <v>306.9178152049999</v>
      </c>
      <c r="E13" s="39">
        <f t="shared" si="4"/>
        <v>16</v>
      </c>
      <c r="F13" s="19">
        <f t="shared" si="1"/>
        <v>11.805695999999998</v>
      </c>
      <c r="G13" s="18">
        <f>IF(G12&lt;&gt;"Annihilated",IF((G12-F13)&gt;$F$4*(1-'Missile Calculator'!$D$3),(G12-F13),"Annihilated"),"Annihilated")</f>
        <v>305.5544319999999</v>
      </c>
      <c r="H13" s="3" t="str">
        <f t="shared" si="2"/>
        <v>We Are Winning</v>
      </c>
    </row>
    <row r="14" spans="1:8" ht="12" customHeight="1">
      <c r="A14" s="12">
        <v>9</v>
      </c>
      <c r="B14" s="17">
        <f t="shared" si="3"/>
        <v>16</v>
      </c>
      <c r="C14" s="19">
        <f t="shared" si="0"/>
        <v>5.385273099375</v>
      </c>
      <c r="D14" s="18">
        <f>IF(D13&lt;&gt;"Annihilated",IF((D13-C14)&gt;$C$4*(1-'Missile Calculator'!$D$3),(D13-C14),"Annihilated"),"Annihilated")</f>
        <v>301.5325421056249</v>
      </c>
      <c r="E14" s="39">
        <f t="shared" si="4"/>
        <v>16</v>
      </c>
      <c r="F14" s="19">
        <f t="shared" si="1"/>
        <v>11.805695999999998</v>
      </c>
      <c r="G14" s="18">
        <f>IF(G13&lt;&gt;"Annihilated",IF((G13-F14)&gt;$F$4*(1-'Missile Calculator'!$D$3),(G13-F14),"Annihilated"),"Annihilated")</f>
        <v>293.7487359999999</v>
      </c>
      <c r="H14" s="3" t="str">
        <f t="shared" si="2"/>
        <v>We Are Winning</v>
      </c>
    </row>
    <row r="15" spans="1:8" ht="12" customHeight="1">
      <c r="A15" s="12">
        <v>10</v>
      </c>
      <c r="B15" s="17">
        <f t="shared" si="3"/>
        <v>16</v>
      </c>
      <c r="C15" s="19">
        <f t="shared" si="0"/>
        <v>5.385273099375</v>
      </c>
      <c r="D15" s="18">
        <f>IF(D14&lt;&gt;"Annihilated",IF((D14-C15)&gt;$C$4*(1-'Missile Calculator'!$D$3),(D14-C15),"Annihilated"),"Annihilated")</f>
        <v>296.14726900624987</v>
      </c>
      <c r="E15" s="39">
        <f t="shared" si="4"/>
        <v>16</v>
      </c>
      <c r="F15" s="19">
        <f t="shared" si="1"/>
        <v>11.805695999999998</v>
      </c>
      <c r="G15" s="18">
        <f>IF(G14&lt;&gt;"Annihilated",IF((G14-F15)&gt;$F$4*(1-'Missile Calculator'!$D$3),(G14-F15),"Annihilated"),"Annihilated")</f>
        <v>281.9430399999999</v>
      </c>
      <c r="H15" s="3" t="str">
        <f t="shared" si="2"/>
        <v>We Are Winning</v>
      </c>
    </row>
    <row r="16" spans="1:8" ht="12" customHeight="1">
      <c r="A16" s="12">
        <v>11</v>
      </c>
      <c r="B16" s="17">
        <f t="shared" si="3"/>
        <v>16</v>
      </c>
      <c r="C16" s="19">
        <f t="shared" si="0"/>
        <v>5.385273099375</v>
      </c>
      <c r="D16" s="18">
        <f>IF(D15&lt;&gt;"Annihilated",IF((D15-C16)&gt;$C$4*(1-'Missile Calculator'!$D$3),(D15-C16),"Annihilated"),"Annihilated")</f>
        <v>290.76199590687486</v>
      </c>
      <c r="E16" s="39">
        <f t="shared" si="4"/>
        <v>16</v>
      </c>
      <c r="F16" s="19">
        <f t="shared" si="1"/>
        <v>11.805695999999998</v>
      </c>
      <c r="G16" s="18">
        <f>IF(G15&lt;&gt;"Annihilated",IF((G15-F16)&gt;$F$4*(1-'Missile Calculator'!$D$3),(G15-F16),"Annihilated"),"Annihilated")</f>
        <v>270.13734399999987</v>
      </c>
      <c r="H16" s="3" t="str">
        <f t="shared" si="2"/>
        <v>We Are Winning</v>
      </c>
    </row>
    <row r="17" spans="1:8" ht="12" customHeight="1">
      <c r="A17" s="12">
        <v>12</v>
      </c>
      <c r="B17" s="17">
        <f t="shared" si="3"/>
        <v>16</v>
      </c>
      <c r="C17" s="19">
        <f t="shared" si="0"/>
        <v>5.385273099375</v>
      </c>
      <c r="D17" s="18">
        <f>IF(D16&lt;&gt;"Annihilated",IF((D16-C17)&gt;$C$4*(1-'Missile Calculator'!$D$3),(D16-C17),"Annihilated"),"Annihilated")</f>
        <v>285.37672280749985</v>
      </c>
      <c r="E17" s="39">
        <f t="shared" si="4"/>
        <v>16</v>
      </c>
      <c r="F17" s="19">
        <f t="shared" si="1"/>
        <v>11.805695999999998</v>
      </c>
      <c r="G17" s="18">
        <f>IF(G16&lt;&gt;"Annihilated",IF((G16-F17)&gt;$F$4*(1-'Missile Calculator'!$D$3),(G16-F17),"Annihilated"),"Annihilated")</f>
        <v>258.33164799999986</v>
      </c>
      <c r="H17" s="3" t="str">
        <f t="shared" si="2"/>
        <v>We Are Winning</v>
      </c>
    </row>
    <row r="18" spans="1:8" ht="12" customHeight="1">
      <c r="A18" s="12">
        <v>13</v>
      </c>
      <c r="B18" s="17">
        <f t="shared" si="3"/>
        <v>16</v>
      </c>
      <c r="C18" s="19">
        <f t="shared" si="0"/>
        <v>5.385273099375</v>
      </c>
      <c r="D18" s="18">
        <f>IF(D17&lt;&gt;"Annihilated",IF((D17-C18)&gt;$C$4*(1-'Missile Calculator'!$D$3),(D17-C18),"Annihilated"),"Annihilated")</f>
        <v>279.99144970812483</v>
      </c>
      <c r="E18" s="39">
        <f t="shared" si="4"/>
        <v>16</v>
      </c>
      <c r="F18" s="19">
        <f t="shared" si="1"/>
        <v>11.805695999999998</v>
      </c>
      <c r="G18" s="18">
        <f>IF(G17&lt;&gt;"Annihilated",IF((G17-F18)&gt;$F$4*(1-'Missile Calculator'!$D$3),(G17-F18),"Annihilated"),"Annihilated")</f>
        <v>246.52595199999985</v>
      </c>
      <c r="H18" s="3" t="str">
        <f t="shared" si="2"/>
        <v>We Are Winning</v>
      </c>
    </row>
    <row r="19" spans="1:8" ht="12" customHeight="1">
      <c r="A19" s="12">
        <v>14</v>
      </c>
      <c r="B19" s="17">
        <f t="shared" si="3"/>
        <v>16</v>
      </c>
      <c r="C19" s="19">
        <f t="shared" si="0"/>
        <v>5.385273099375</v>
      </c>
      <c r="D19" s="18">
        <f>IF(D18&lt;&gt;"Annihilated",IF((D18-C19)&gt;$C$4*(1-'Missile Calculator'!$D$3),(D18-C19),"Annihilated"),"Annihilated")</f>
        <v>274.6061766087498</v>
      </c>
      <c r="E19" s="39">
        <f t="shared" si="4"/>
        <v>16</v>
      </c>
      <c r="F19" s="19">
        <f t="shared" si="1"/>
        <v>11.805695999999998</v>
      </c>
      <c r="G19" s="18">
        <f>IF(G18&lt;&gt;"Annihilated",IF((G18-F19)&gt;$F$4*(1-'Missile Calculator'!$D$3),(G18-F19),"Annihilated"),"Annihilated")</f>
        <v>234.72025599999984</v>
      </c>
      <c r="H19" s="3" t="str">
        <f t="shared" si="2"/>
        <v>We Are Winning</v>
      </c>
    </row>
    <row r="20" spans="1:8" ht="12" customHeight="1">
      <c r="A20" s="13">
        <v>15</v>
      </c>
      <c r="B20" s="17">
        <f t="shared" si="3"/>
        <v>16</v>
      </c>
      <c r="C20" s="19">
        <f t="shared" si="0"/>
        <v>5.385273099375</v>
      </c>
      <c r="D20" s="18">
        <f>IF(D19&lt;&gt;"Annihilated",IF((D19-C20)&gt;$C$4*(1-'Missile Calculator'!$D$3),(D19-C20),"Annihilated"),"Annihilated")</f>
        <v>269.2209035093748</v>
      </c>
      <c r="E20" s="39">
        <f t="shared" si="4"/>
        <v>16</v>
      </c>
      <c r="F20" s="19">
        <f t="shared" si="1"/>
        <v>11.805695999999998</v>
      </c>
      <c r="G20" s="18">
        <f>IF(G19&lt;&gt;"Annihilated",IF((G19-F20)&gt;$F$4*(1-'Missile Calculator'!$D$3),(G19-F20),"Annihilated"),"Annihilated")</f>
        <v>222.91455999999982</v>
      </c>
      <c r="H20" s="3" t="str">
        <f t="shared" si="2"/>
        <v>We Are Winning</v>
      </c>
    </row>
    <row r="21" spans="1:8" ht="12" customHeight="1">
      <c r="A21" s="12">
        <v>16</v>
      </c>
      <c r="B21" s="17">
        <f t="shared" si="3"/>
        <v>16</v>
      </c>
      <c r="C21" s="19">
        <f t="shared" si="0"/>
        <v>5.385273099375</v>
      </c>
      <c r="D21" s="18">
        <f>IF(D20&lt;&gt;"Annihilated",IF((D20-C21)&gt;$C$4*(1-'Missile Calculator'!$D$3),(D20-C21),"Annihilated"),"Annihilated")</f>
        <v>263.8356304099998</v>
      </c>
      <c r="E21" s="39">
        <f t="shared" si="4"/>
        <v>16</v>
      </c>
      <c r="F21" s="19">
        <f t="shared" si="1"/>
        <v>11.805695999999998</v>
      </c>
      <c r="G21" s="18">
        <f>IF(G20&lt;&gt;"Annihilated",IF((G20-F21)&gt;$F$4*(1-'Missile Calculator'!$D$3),(G20-F21),"Annihilated"),"Annihilated")</f>
        <v>211.1088639999998</v>
      </c>
      <c r="H21" s="3" t="str">
        <f t="shared" si="2"/>
        <v>We Are Winning</v>
      </c>
    </row>
    <row r="22" spans="1:8" ht="12" customHeight="1">
      <c r="A22" s="12">
        <v>17</v>
      </c>
      <c r="B22" s="17">
        <f t="shared" si="3"/>
        <v>16</v>
      </c>
      <c r="C22" s="19">
        <f t="shared" si="0"/>
        <v>5.385273099375</v>
      </c>
      <c r="D22" s="18">
        <f>IF(D21&lt;&gt;"Annihilated",IF((D21-C22)&gt;$C$4*(1-'Missile Calculator'!$D$3),(D21-C22),"Annihilated"),"Annihilated")</f>
        <v>258.4503573106248</v>
      </c>
      <c r="E22" s="39">
        <f t="shared" si="4"/>
        <v>16</v>
      </c>
      <c r="F22" s="19">
        <f t="shared" si="1"/>
        <v>11.805695999999998</v>
      </c>
      <c r="G22" s="18">
        <f>IF(G21&lt;&gt;"Annihilated",IF((G21-F22)&gt;$F$4*(1-'Missile Calculator'!$D$3),(G21-F22),"Annihilated"),"Annihilated")</f>
        <v>199.3031679999998</v>
      </c>
      <c r="H22" s="3" t="str">
        <f t="shared" si="2"/>
        <v>We Are Winning</v>
      </c>
    </row>
    <row r="23" spans="1:8" ht="12" customHeight="1">
      <c r="A23" s="12">
        <v>18</v>
      </c>
      <c r="B23" s="17">
        <f t="shared" si="3"/>
        <v>16</v>
      </c>
      <c r="C23" s="19">
        <f t="shared" si="0"/>
        <v>5.385273099375</v>
      </c>
      <c r="D23" s="18">
        <f>IF(D22&lt;&gt;"Annihilated",IF((D22-C23)&gt;$C$4*(1-'Missile Calculator'!$D$3),(D22-C23),"Annihilated"),"Annihilated")</f>
        <v>253.06508421124977</v>
      </c>
      <c r="E23" s="39">
        <f t="shared" si="4"/>
        <v>16</v>
      </c>
      <c r="F23" s="19">
        <f t="shared" si="1"/>
        <v>11.805695999999998</v>
      </c>
      <c r="G23" s="18">
        <f>IF(G22&lt;&gt;"Annihilated",IF((G22-F23)&gt;$F$4*(1-'Missile Calculator'!$D$3),(G22-F23),"Annihilated"),"Annihilated")</f>
        <v>187.4974719999998</v>
      </c>
      <c r="H23" s="3" t="str">
        <f t="shared" si="2"/>
        <v>We Are Winning</v>
      </c>
    </row>
    <row r="24" spans="1:8" ht="12" customHeight="1">
      <c r="A24" s="12">
        <v>19</v>
      </c>
      <c r="B24" s="17">
        <f t="shared" si="3"/>
        <v>16</v>
      </c>
      <c r="C24" s="19">
        <f t="shared" si="0"/>
        <v>5.385273099375</v>
      </c>
      <c r="D24" s="18">
        <f>IF(D23&lt;&gt;"Annihilated",IF((D23-C24)&gt;$C$4*(1-'Missile Calculator'!$D$3),(D23-C24),"Annihilated"),"Annihilated")</f>
        <v>247.67981111187476</v>
      </c>
      <c r="E24" s="39">
        <f t="shared" si="4"/>
        <v>16</v>
      </c>
      <c r="F24" s="19">
        <f t="shared" si="1"/>
        <v>11.805695999999998</v>
      </c>
      <c r="G24" s="18">
        <f>IF(G23&lt;&gt;"Annihilated",IF((G23-F24)&gt;$F$4*(1-'Missile Calculator'!$D$3),(G23-F24),"Annihilated"),"Annihilated")</f>
        <v>175.69177599999978</v>
      </c>
      <c r="H24" s="3" t="str">
        <f t="shared" si="2"/>
        <v>We Are Winning</v>
      </c>
    </row>
    <row r="25" spans="1:8" ht="12" customHeight="1">
      <c r="A25" s="12">
        <v>20</v>
      </c>
      <c r="B25" s="17">
        <f t="shared" si="3"/>
        <v>16</v>
      </c>
      <c r="C25" s="19">
        <f t="shared" si="0"/>
        <v>5.385273099375</v>
      </c>
      <c r="D25" s="18">
        <f>IF(D24&lt;&gt;"Annihilated",IF((D24-C25)&gt;$C$4*(1-'Missile Calculator'!$D$3),(D24-C25),"Annihilated"),"Annihilated")</f>
        <v>242.29453801249974</v>
      </c>
      <c r="E25" s="39">
        <f t="shared" si="4"/>
        <v>16</v>
      </c>
      <c r="F25" s="19">
        <f t="shared" si="1"/>
        <v>11.805695999999998</v>
      </c>
      <c r="G25" s="18">
        <f>IF(G24&lt;&gt;"Annihilated",IF((G24-F25)&gt;$F$4*(1-'Missile Calculator'!$D$3),(G24-F25),"Annihilated"),"Annihilated")</f>
        <v>163.88607999999977</v>
      </c>
      <c r="H25" s="3" t="str">
        <f t="shared" si="2"/>
        <v>We Are Winning</v>
      </c>
    </row>
    <row r="26" spans="1:8" ht="12" customHeight="1">
      <c r="A26" s="12">
        <v>21</v>
      </c>
      <c r="B26" s="17">
        <f t="shared" si="3"/>
        <v>16</v>
      </c>
      <c r="C26" s="19">
        <f t="shared" si="0"/>
        <v>5.385273099375</v>
      </c>
      <c r="D26" s="18">
        <f>IF(D25&lt;&gt;"Annihilated",IF((D25-C26)&gt;$C$4*(1-'Missile Calculator'!$D$3),(D25-C26),"Annihilated"),"Annihilated")</f>
        <v>236.90926491312473</v>
      </c>
      <c r="E26" s="39">
        <f t="shared" si="4"/>
        <v>16</v>
      </c>
      <c r="F26" s="19">
        <f t="shared" si="1"/>
        <v>11.805695999999998</v>
      </c>
      <c r="G26" s="18">
        <f>IF(G25&lt;&gt;"Annihilated",IF((G25-F26)&gt;$F$4*(1-'Missile Calculator'!$D$3),(G25-F26),"Annihilated"),"Annihilated")</f>
        <v>152.08038399999975</v>
      </c>
      <c r="H26" s="3" t="str">
        <f t="shared" si="2"/>
        <v>We Are Winning</v>
      </c>
    </row>
    <row r="27" spans="1:8" ht="12" customHeight="1">
      <c r="A27" s="12">
        <v>22</v>
      </c>
      <c r="B27" s="17">
        <f t="shared" si="3"/>
        <v>16</v>
      </c>
      <c r="C27" s="19">
        <f t="shared" si="0"/>
        <v>5.385273099375</v>
      </c>
      <c r="D27" s="18">
        <f>IF(D26&lt;&gt;"Annihilated",IF((D26-C27)&gt;$C$4*(1-'Missile Calculator'!$D$3),(D26-C27),"Annihilated"),"Annihilated")</f>
        <v>231.52399181374972</v>
      </c>
      <c r="E27" s="39">
        <f t="shared" si="4"/>
        <v>16</v>
      </c>
      <c r="F27" s="19">
        <f t="shared" si="1"/>
        <v>11.805695999999998</v>
      </c>
      <c r="G27" s="18">
        <f>IF(G26&lt;&gt;"Annihilated",IF((G26-F27)&gt;$F$4*(1-'Missile Calculator'!$D$3),(G26-F27),"Annihilated"),"Annihilated")</f>
        <v>140.27468799999974</v>
      </c>
      <c r="H27" s="3" t="str">
        <f t="shared" si="2"/>
        <v>We Are Winning</v>
      </c>
    </row>
    <row r="28" spans="1:8" ht="12" customHeight="1">
      <c r="A28" s="12">
        <v>23</v>
      </c>
      <c r="B28" s="17">
        <f t="shared" si="3"/>
        <v>16</v>
      </c>
      <c r="C28" s="19">
        <f t="shared" si="0"/>
        <v>5.385273099375</v>
      </c>
      <c r="D28" s="18">
        <f>IF(D27&lt;&gt;"Annihilated",IF((D27-C28)&gt;$C$4*(1-'Missile Calculator'!$D$3),(D27-C28),"Annihilated"),"Annihilated")</f>
        <v>226.1387187143747</v>
      </c>
      <c r="E28" s="39">
        <f t="shared" si="4"/>
        <v>16</v>
      </c>
      <c r="F28" s="19">
        <f t="shared" si="1"/>
        <v>11.805695999999998</v>
      </c>
      <c r="G28" s="18">
        <f>IF(G27&lt;&gt;"Annihilated",IF((G27-F28)&gt;$F$4*(1-'Missile Calculator'!$D$3),(G27-F28),"Annihilated"),"Annihilated")</f>
        <v>128.46899199999973</v>
      </c>
      <c r="H28" s="3" t="str">
        <f t="shared" si="2"/>
        <v>We Are Winning</v>
      </c>
    </row>
    <row r="29" spans="1:8" ht="12" customHeight="1">
      <c r="A29" s="12">
        <v>24</v>
      </c>
      <c r="B29" s="17">
        <f t="shared" si="3"/>
        <v>16</v>
      </c>
      <c r="C29" s="19">
        <f t="shared" si="0"/>
        <v>5.385273099375</v>
      </c>
      <c r="D29" s="18">
        <f>IF(D28&lt;&gt;"Annihilated",IF((D28-C29)&gt;$C$4*(1-'Missile Calculator'!$D$3),(D28-C29),"Annihilated"),"Annihilated")</f>
        <v>220.7534456149997</v>
      </c>
      <c r="E29" s="39">
        <f t="shared" si="4"/>
        <v>16</v>
      </c>
      <c r="F29" s="19">
        <f t="shared" si="1"/>
        <v>11.805695999999998</v>
      </c>
      <c r="G29" s="18">
        <f>IF(G28&lt;&gt;"Annihilated",IF((G28-F29)&gt;$F$4*(1-'Missile Calculator'!$D$3),(G28-F29),"Annihilated"),"Annihilated")</f>
        <v>116.66329599999973</v>
      </c>
      <c r="H29" s="3" t="str">
        <f t="shared" si="2"/>
        <v>We Are Winning</v>
      </c>
    </row>
    <row r="30" spans="1:8" ht="12" customHeight="1">
      <c r="A30" s="12">
        <v>25</v>
      </c>
      <c r="B30" s="17">
        <f t="shared" si="3"/>
        <v>16</v>
      </c>
      <c r="C30" s="19">
        <f t="shared" si="0"/>
        <v>5.385273099375</v>
      </c>
      <c r="D30" s="18">
        <f>IF(D29&lt;&gt;"Annihilated",IF((D29-C30)&gt;$C$4*(1-'Missile Calculator'!$D$3),(D29-C30),"Annihilated"),"Annihilated")</f>
        <v>215.36817251562468</v>
      </c>
      <c r="E30" s="39">
        <f t="shared" si="4"/>
        <v>16</v>
      </c>
      <c r="F30" s="19">
        <f t="shared" si="1"/>
        <v>11.805695999999998</v>
      </c>
      <c r="G30" s="18">
        <f>IF(G29&lt;&gt;"Annihilated",IF((G29-F30)&gt;$F$4*(1-'Missile Calculator'!$D$3),(G29-F30),"Annihilated"),"Annihilated")</f>
        <v>104.85759999999974</v>
      </c>
      <c r="H30" s="3" t="str">
        <f t="shared" si="2"/>
        <v>We Are Winning</v>
      </c>
    </row>
    <row r="31" spans="1:8" ht="12" customHeight="1">
      <c r="A31" s="12">
        <v>26</v>
      </c>
      <c r="B31" s="17">
        <f t="shared" si="3"/>
        <v>16</v>
      </c>
      <c r="C31" s="19">
        <f t="shared" si="0"/>
        <v>5.385273099375</v>
      </c>
      <c r="D31" s="18">
        <f>IF(D30&lt;&gt;"Annihilated",IF((D30-C31)&gt;$C$4*(1-'Missile Calculator'!$D$3),(D30-C31),"Annihilated"),"Annihilated")</f>
        <v>209.98289941624967</v>
      </c>
      <c r="E31" s="39">
        <f t="shared" si="4"/>
        <v>16</v>
      </c>
      <c r="F31" s="19">
        <f t="shared" si="1"/>
        <v>11.805695999999998</v>
      </c>
      <c r="G31" s="18">
        <f>IF(G30&lt;&gt;"Annihilated",IF((G30-F31)&gt;$F$4*(1-'Missile Calculator'!$D$3),(G30-F31),"Annihilated"),"Annihilated")</f>
        <v>93.05190399999974</v>
      </c>
      <c r="H31" s="3" t="str">
        <f t="shared" si="2"/>
        <v>We Are Winning</v>
      </c>
    </row>
    <row r="32" spans="1:8" ht="12" customHeight="1">
      <c r="A32" s="12">
        <v>27</v>
      </c>
      <c r="B32" s="17">
        <f t="shared" si="3"/>
        <v>16</v>
      </c>
      <c r="C32" s="19">
        <f t="shared" si="0"/>
        <v>5.385273099375</v>
      </c>
      <c r="D32" s="18">
        <f>IF(D31&lt;&gt;"Annihilated",IF((D31-C32)&gt;$C$4*(1-'Missile Calculator'!$D$3),(D31-C32),"Annihilated"),"Annihilated")</f>
        <v>204.59762631687465</v>
      </c>
      <c r="E32" s="39">
        <f t="shared" si="4"/>
        <v>16</v>
      </c>
      <c r="F32" s="19">
        <f t="shared" si="1"/>
        <v>11.805695999999998</v>
      </c>
      <c r="G32" s="18">
        <f>IF(G31&lt;&gt;"Annihilated",IF((G31-F32)&gt;$F$4*(1-'Missile Calculator'!$D$3),(G31-F32),"Annihilated"),"Annihilated")</f>
        <v>81.24620799999974</v>
      </c>
      <c r="H32" s="3" t="str">
        <f t="shared" si="2"/>
        <v>We Are Winning</v>
      </c>
    </row>
    <row r="33" spans="1:8" ht="12" customHeight="1">
      <c r="A33" s="12">
        <v>28</v>
      </c>
      <c r="B33" s="17">
        <f t="shared" si="3"/>
        <v>16</v>
      </c>
      <c r="C33" s="19">
        <f t="shared" si="0"/>
        <v>5.385273099375</v>
      </c>
      <c r="D33" s="18">
        <f>IF(D32&lt;&gt;"Annihilated",IF((D32-C33)&gt;$C$4*(1-'Missile Calculator'!$D$3),(D32-C33),"Annihilated"),"Annihilated")</f>
        <v>199.21235321749964</v>
      </c>
      <c r="E33" s="39">
        <f t="shared" si="4"/>
        <v>16</v>
      </c>
      <c r="F33" s="19">
        <f t="shared" si="1"/>
        <v>11.805695999999998</v>
      </c>
      <c r="G33" s="18">
        <f>IF(G32&lt;&gt;"Annihilated",IF((G32-F33)&gt;$F$4*(1-'Missile Calculator'!$D$3),(G32-F33),"Annihilated"),"Annihilated")</f>
        <v>69.44051199999974</v>
      </c>
      <c r="H33" s="3" t="str">
        <f t="shared" si="2"/>
        <v>We Are Winning</v>
      </c>
    </row>
    <row r="34" spans="1:8" ht="12" customHeight="1">
      <c r="A34" s="12">
        <v>29</v>
      </c>
      <c r="B34" s="17">
        <f t="shared" si="3"/>
        <v>16</v>
      </c>
      <c r="C34" s="19">
        <f t="shared" si="0"/>
        <v>5.385273099375</v>
      </c>
      <c r="D34" s="18">
        <f>IF(D33&lt;&gt;"Annihilated",IF((D33-C34)&gt;$C$4*(1-'Missile Calculator'!$D$3),(D33-C34),"Annihilated"),"Annihilated")</f>
        <v>193.82708011812463</v>
      </c>
      <c r="E34" s="39">
        <f t="shared" si="4"/>
        <v>16</v>
      </c>
      <c r="F34" s="19">
        <f t="shared" si="1"/>
        <v>11.805695999999998</v>
      </c>
      <c r="G34" s="18">
        <f>IF(G33&lt;&gt;"Annihilated",IF((G33-F34)&gt;$F$4*(1-'Missile Calculator'!$D$3),(G33-F34),"Annihilated"),"Annihilated")</f>
        <v>57.634815999999745</v>
      </c>
      <c r="H34" s="3" t="str">
        <f t="shared" si="2"/>
        <v>We Are Winning</v>
      </c>
    </row>
    <row r="35" spans="1:8" ht="12" customHeight="1">
      <c r="A35" s="12">
        <v>30</v>
      </c>
      <c r="B35" s="17">
        <f t="shared" si="3"/>
        <v>16</v>
      </c>
      <c r="C35" s="19">
        <f t="shared" si="0"/>
        <v>5.385273099375</v>
      </c>
      <c r="D35" s="18">
        <f>IF(D34&lt;&gt;"Annihilated",IF((D34-C35)&gt;$C$4*(1-'Missile Calculator'!$D$3),(D34-C35),"Annihilated"),"Annihilated")</f>
        <v>188.4418070187496</v>
      </c>
      <c r="E35" s="39">
        <f t="shared" si="4"/>
        <v>16</v>
      </c>
      <c r="F35" s="19">
        <f t="shared" si="1"/>
        <v>11.805695999999998</v>
      </c>
      <c r="G35" s="18">
        <f>IF(G34&lt;&gt;"Annihilated",IF((G34-F35)&gt;$F$4*(1-'Missile Calculator'!$D$3),(G34-F35),"Annihilated"),"Annihilated")</f>
        <v>45.82911999999975</v>
      </c>
      <c r="H35" s="3" t="str">
        <f t="shared" si="2"/>
        <v>We Are Winning</v>
      </c>
    </row>
    <row r="36" spans="1:8" ht="12" customHeight="1">
      <c r="A36" s="12">
        <v>31</v>
      </c>
      <c r="B36" s="17">
        <f t="shared" si="3"/>
        <v>16</v>
      </c>
      <c r="C36" s="19">
        <f t="shared" si="0"/>
        <v>5.385273099375</v>
      </c>
      <c r="D36" s="18">
        <f>IF(D35&lt;&gt;"Annihilated",IF((D35-C36)&gt;$C$4*(1-'Missile Calculator'!$D$3),(D35-C36),"Annihilated"),"Annihilated")</f>
        <v>183.0565339193746</v>
      </c>
      <c r="E36" s="39">
        <f t="shared" si="4"/>
        <v>16</v>
      </c>
      <c r="F36" s="19">
        <f t="shared" si="1"/>
        <v>11.805695999999998</v>
      </c>
      <c r="G36" s="18" t="str">
        <f>IF(G35&lt;&gt;"Annihilated",IF((G35-F36)&gt;$F$4*(1-'Missile Calculator'!$D$3),(G35-F36),"Annihilated"),"Annihilated")</f>
        <v>Annihilated</v>
      </c>
      <c r="H36" s="3" t="str">
        <f t="shared" si="2"/>
        <v>War is Over</v>
      </c>
    </row>
    <row r="37" spans="1:8" ht="12" customHeight="1">
      <c r="A37" s="12">
        <v>32</v>
      </c>
      <c r="B37" s="17">
        <f t="shared" si="3"/>
        <v>16</v>
      </c>
      <c r="C37" s="19">
        <f t="shared" si="0"/>
        <v>5.385273099375</v>
      </c>
      <c r="D37" s="18">
        <f>IF(D36&lt;&gt;"Annihilated",IF((D36-C37)&gt;$C$4*(1-'Missile Calculator'!$D$3),(D36-C37),"Annihilated"),"Annihilated")</f>
        <v>177.6712608199996</v>
      </c>
      <c r="E37" s="39">
        <f t="shared" si="4"/>
        <v>16</v>
      </c>
      <c r="F37" s="19">
        <f t="shared" si="1"/>
        <v>11.805695999999998</v>
      </c>
      <c r="G37" s="18" t="str">
        <f>IF(G36&lt;&gt;"Annihilated",IF((G36-F37)&gt;$F$4*(1-'Missile Calculator'!$D$3),(G36-F37),"Annihilated"),"Annihilated")</f>
        <v>Annihilated</v>
      </c>
      <c r="H37" s="3" t="str">
        <f t="shared" si="2"/>
        <v>War is Over</v>
      </c>
    </row>
    <row r="38" spans="1:8" ht="12" customHeight="1">
      <c r="A38" s="12">
        <v>33</v>
      </c>
      <c r="B38" s="17">
        <f t="shared" si="3"/>
        <v>16</v>
      </c>
      <c r="C38" s="19">
        <f aca="true" t="shared" si="5" ref="C38:C55">$B$4*B38</f>
        <v>5.385273099375</v>
      </c>
      <c r="D38" s="18">
        <f>IF(D37&lt;&gt;"Annihilated",IF((D37-C38)&gt;$C$4*(1-'Missile Calculator'!$D$3),(D37-C38),"Annihilated"),"Annihilated")</f>
        <v>172.28598772062458</v>
      </c>
      <c r="E38" s="39">
        <f t="shared" si="4"/>
        <v>16</v>
      </c>
      <c r="F38" s="19">
        <f aca="true" t="shared" si="6" ref="F38:F55">$E$4*E38</f>
        <v>11.805695999999998</v>
      </c>
      <c r="G38" s="18" t="str">
        <f>IF(G37&lt;&gt;"Annihilated",IF((G37-F38)&gt;$F$4*(1-'Missile Calculator'!$D$3),(G37-F38),"Annihilated"),"Annihilated")</f>
        <v>Annihilated</v>
      </c>
      <c r="H38" s="3" t="str">
        <f aca="true" t="shared" si="7" ref="H38:H55">IF(G38&lt;&gt;"Annihilated",IF(D38&lt;&gt;"Annihilated",IF(D38/G38&gt;1,"We Are Winning","They Are Winning"),"War is Over"),"War is Over")</f>
        <v>War is Over</v>
      </c>
    </row>
    <row r="39" spans="1:8" ht="12" customHeight="1">
      <c r="A39" s="12">
        <v>34</v>
      </c>
      <c r="B39" s="17">
        <f t="shared" si="3"/>
        <v>16</v>
      </c>
      <c r="C39" s="19">
        <f t="shared" si="5"/>
        <v>5.385273099375</v>
      </c>
      <c r="D39" s="18">
        <f>IF(D38&lt;&gt;"Annihilated",IF((D38-C39)&gt;$C$4*(1-'Missile Calculator'!$D$3),(D38-C39),"Annihilated"),"Annihilated")</f>
        <v>166.90071462124956</v>
      </c>
      <c r="E39" s="39">
        <f t="shared" si="4"/>
        <v>16</v>
      </c>
      <c r="F39" s="19">
        <f t="shared" si="6"/>
        <v>11.805695999999998</v>
      </c>
      <c r="G39" s="18" t="str">
        <f>IF(G38&lt;&gt;"Annihilated",IF((G38-F39)&gt;$F$4*(1-'Missile Calculator'!$D$3),(G38-F39),"Annihilated"),"Annihilated")</f>
        <v>Annihilated</v>
      </c>
      <c r="H39" s="3" t="str">
        <f t="shared" si="7"/>
        <v>War is Over</v>
      </c>
    </row>
    <row r="40" spans="1:8" ht="12" customHeight="1">
      <c r="A40" s="12">
        <v>35</v>
      </c>
      <c r="B40" s="17">
        <f t="shared" si="3"/>
        <v>16</v>
      </c>
      <c r="C40" s="19">
        <f t="shared" si="5"/>
        <v>5.385273099375</v>
      </c>
      <c r="D40" s="18">
        <f>IF(D39&lt;&gt;"Annihilated",IF((D39-C40)&gt;$C$4*(1-'Missile Calculator'!$D$3),(D39-C40),"Annihilated"),"Annihilated")</f>
        <v>161.51544152187455</v>
      </c>
      <c r="E40" s="39">
        <f t="shared" si="4"/>
        <v>16</v>
      </c>
      <c r="F40" s="19">
        <f t="shared" si="6"/>
        <v>11.805695999999998</v>
      </c>
      <c r="G40" s="18" t="str">
        <f>IF(G39&lt;&gt;"Annihilated",IF((G39-F40)&gt;$F$4*(1-'Missile Calculator'!$D$3),(G39-F40),"Annihilated"),"Annihilated")</f>
        <v>Annihilated</v>
      </c>
      <c r="H40" s="3" t="str">
        <f t="shared" si="7"/>
        <v>War is Over</v>
      </c>
    </row>
    <row r="41" spans="1:8" ht="12" customHeight="1">
      <c r="A41" s="12">
        <v>36</v>
      </c>
      <c r="B41" s="17">
        <f t="shared" si="3"/>
        <v>16</v>
      </c>
      <c r="C41" s="19">
        <f t="shared" si="5"/>
        <v>5.385273099375</v>
      </c>
      <c r="D41" s="18">
        <f>IF(D40&lt;&gt;"Annihilated",IF((D40-C41)&gt;$C$4*(1-'Missile Calculator'!$D$3),(D40-C41),"Annihilated"),"Annihilated")</f>
        <v>156.13016842249954</v>
      </c>
      <c r="E41" s="39">
        <f t="shared" si="4"/>
        <v>16</v>
      </c>
      <c r="F41" s="19">
        <f t="shared" si="6"/>
        <v>11.805695999999998</v>
      </c>
      <c r="G41" s="18" t="str">
        <f>IF(G40&lt;&gt;"Annihilated",IF((G40-F41)&gt;$F$4*(1-'Missile Calculator'!$D$3),(G40-F41),"Annihilated"),"Annihilated")</f>
        <v>Annihilated</v>
      </c>
      <c r="H41" s="3" t="str">
        <f t="shared" si="7"/>
        <v>War is Over</v>
      </c>
    </row>
    <row r="42" spans="1:8" ht="12" customHeight="1">
      <c r="A42" s="12">
        <v>37</v>
      </c>
      <c r="B42" s="17">
        <f t="shared" si="3"/>
        <v>16</v>
      </c>
      <c r="C42" s="19">
        <f t="shared" si="5"/>
        <v>5.385273099375</v>
      </c>
      <c r="D42" s="18">
        <f>IF(D41&lt;&gt;"Annihilated",IF((D41-C42)&gt;$C$4*(1-'Missile Calculator'!$D$3),(D41-C42),"Annihilated"),"Annihilated")</f>
        <v>150.74489532312452</v>
      </c>
      <c r="E42" s="39">
        <f t="shared" si="4"/>
        <v>16</v>
      </c>
      <c r="F42" s="19">
        <f t="shared" si="6"/>
        <v>11.805695999999998</v>
      </c>
      <c r="G42" s="18" t="str">
        <f>IF(G41&lt;&gt;"Annihilated",IF((G41-F42)&gt;$F$4*(1-'Missile Calculator'!$D$3),(G41-F42),"Annihilated"),"Annihilated")</f>
        <v>Annihilated</v>
      </c>
      <c r="H42" s="3" t="str">
        <f t="shared" si="7"/>
        <v>War is Over</v>
      </c>
    </row>
    <row r="43" spans="1:8" ht="12" customHeight="1">
      <c r="A43" s="12">
        <v>38</v>
      </c>
      <c r="B43" s="17">
        <f t="shared" si="3"/>
        <v>16</v>
      </c>
      <c r="C43" s="19">
        <f t="shared" si="5"/>
        <v>5.385273099375</v>
      </c>
      <c r="D43" s="18">
        <f>IF(D42&lt;&gt;"Annihilated",IF((D42-C43)&gt;$C$4*(1-'Missile Calculator'!$D$3),(D42-C43),"Annihilated"),"Annihilated")</f>
        <v>145.3596222237495</v>
      </c>
      <c r="E43" s="39">
        <f t="shared" si="4"/>
        <v>16</v>
      </c>
      <c r="F43" s="19">
        <f t="shared" si="6"/>
        <v>11.805695999999998</v>
      </c>
      <c r="G43" s="18" t="str">
        <f>IF(G42&lt;&gt;"Annihilated",IF((G42-F43)&gt;$F$4*(1-'Missile Calculator'!$D$3),(G42-F43),"Annihilated"),"Annihilated")</f>
        <v>Annihilated</v>
      </c>
      <c r="H43" s="3" t="str">
        <f t="shared" si="7"/>
        <v>War is Over</v>
      </c>
    </row>
    <row r="44" spans="1:8" ht="12" customHeight="1">
      <c r="A44" s="12">
        <v>39</v>
      </c>
      <c r="B44" s="17">
        <f t="shared" si="3"/>
        <v>16</v>
      </c>
      <c r="C44" s="19">
        <f t="shared" si="5"/>
        <v>5.385273099375</v>
      </c>
      <c r="D44" s="18">
        <f>IF(D43&lt;&gt;"Annihilated",IF((D43-C44)&gt;$C$4*(1-'Missile Calculator'!$D$3),(D43-C44),"Annihilated"),"Annihilated")</f>
        <v>139.9743491243745</v>
      </c>
      <c r="E44" s="39">
        <f t="shared" si="4"/>
        <v>16</v>
      </c>
      <c r="F44" s="19">
        <f t="shared" si="6"/>
        <v>11.805695999999998</v>
      </c>
      <c r="G44" s="18" t="str">
        <f>IF(G43&lt;&gt;"Annihilated",IF((G43-F44)&gt;$F$4*(1-'Missile Calculator'!$D$3),(G43-F44),"Annihilated"),"Annihilated")</f>
        <v>Annihilated</v>
      </c>
      <c r="H44" s="3" t="str">
        <f t="shared" si="7"/>
        <v>War is Over</v>
      </c>
    </row>
    <row r="45" spans="1:8" ht="12" customHeight="1">
      <c r="A45" s="12">
        <v>40</v>
      </c>
      <c r="B45" s="17">
        <f t="shared" si="3"/>
        <v>16</v>
      </c>
      <c r="C45" s="19">
        <f t="shared" si="5"/>
        <v>5.385273099375</v>
      </c>
      <c r="D45" s="18">
        <f>IF(D44&lt;&gt;"Annihilated",IF((D44-C45)&gt;$C$4*(1-'Missile Calculator'!$D$3),(D44-C45),"Annihilated"),"Annihilated")</f>
        <v>134.58907602499949</v>
      </c>
      <c r="E45" s="39">
        <f t="shared" si="4"/>
        <v>16</v>
      </c>
      <c r="F45" s="19">
        <f t="shared" si="6"/>
        <v>11.805695999999998</v>
      </c>
      <c r="G45" s="18" t="str">
        <f>IF(G44&lt;&gt;"Annihilated",IF((G44-F45)&gt;$F$4*(1-'Missile Calculator'!$D$3),(G44-F45),"Annihilated"),"Annihilated")</f>
        <v>Annihilated</v>
      </c>
      <c r="H45" s="3" t="str">
        <f t="shared" si="7"/>
        <v>War is Over</v>
      </c>
    </row>
    <row r="46" spans="1:8" ht="12" customHeight="1">
      <c r="A46" s="12">
        <v>41</v>
      </c>
      <c r="B46" s="17">
        <f t="shared" si="3"/>
        <v>16</v>
      </c>
      <c r="C46" s="19">
        <f t="shared" si="5"/>
        <v>5.385273099375</v>
      </c>
      <c r="D46" s="18">
        <f>IF(D45&lt;&gt;"Annihilated",IF((D45-C46)&gt;$C$4*(1-'Missile Calculator'!$D$3),(D45-C46),"Annihilated"),"Annihilated")</f>
        <v>129.20380292562447</v>
      </c>
      <c r="E46" s="39">
        <f t="shared" si="4"/>
        <v>16</v>
      </c>
      <c r="F46" s="19">
        <f t="shared" si="6"/>
        <v>11.805695999999998</v>
      </c>
      <c r="G46" s="18" t="str">
        <f>IF(G45&lt;&gt;"Annihilated",IF((G45-F46)&gt;$F$4*(1-'Missile Calculator'!$D$3),(G45-F46),"Annihilated"),"Annihilated")</f>
        <v>Annihilated</v>
      </c>
      <c r="H46" s="3" t="str">
        <f t="shared" si="7"/>
        <v>War is Over</v>
      </c>
    </row>
    <row r="47" spans="1:8" ht="12" customHeight="1">
      <c r="A47" s="12">
        <v>42</v>
      </c>
      <c r="B47" s="17">
        <f t="shared" si="3"/>
        <v>16</v>
      </c>
      <c r="C47" s="19">
        <f t="shared" si="5"/>
        <v>5.385273099375</v>
      </c>
      <c r="D47" s="18">
        <f>IF(D46&lt;&gt;"Annihilated",IF((D46-C47)&gt;$C$4*(1-'Missile Calculator'!$D$3),(D46-C47),"Annihilated"),"Annihilated")</f>
        <v>123.81852982624947</v>
      </c>
      <c r="E47" s="39">
        <f t="shared" si="4"/>
        <v>16</v>
      </c>
      <c r="F47" s="19">
        <f t="shared" si="6"/>
        <v>11.805695999999998</v>
      </c>
      <c r="G47" s="18" t="str">
        <f>IF(G46&lt;&gt;"Annihilated",IF((G46-F47)&gt;$F$4*(1-'Missile Calculator'!$D$3),(G46-F47),"Annihilated"),"Annihilated")</f>
        <v>Annihilated</v>
      </c>
      <c r="H47" s="3" t="str">
        <f t="shared" si="7"/>
        <v>War is Over</v>
      </c>
    </row>
    <row r="48" spans="1:8" ht="12" customHeight="1">
      <c r="A48" s="12">
        <v>43</v>
      </c>
      <c r="B48" s="17">
        <f t="shared" si="3"/>
        <v>16</v>
      </c>
      <c r="C48" s="19">
        <f t="shared" si="5"/>
        <v>5.385273099375</v>
      </c>
      <c r="D48" s="18">
        <f>IF(D47&lt;&gt;"Annihilated",IF((D47-C48)&gt;$C$4*(1-'Missile Calculator'!$D$3),(D47-C48),"Annihilated"),"Annihilated")</f>
        <v>118.43325672687448</v>
      </c>
      <c r="E48" s="39">
        <f t="shared" si="4"/>
        <v>16</v>
      </c>
      <c r="F48" s="19">
        <f t="shared" si="6"/>
        <v>11.805695999999998</v>
      </c>
      <c r="G48" s="18" t="str">
        <f>IF(G47&lt;&gt;"Annihilated",IF((G47-F48)&gt;$F$4*(1-'Missile Calculator'!$D$3),(G47-F48),"Annihilated"),"Annihilated")</f>
        <v>Annihilated</v>
      </c>
      <c r="H48" s="3" t="str">
        <f t="shared" si="7"/>
        <v>War is Over</v>
      </c>
    </row>
    <row r="49" spans="1:8" ht="12" customHeight="1">
      <c r="A49" s="12">
        <v>44</v>
      </c>
      <c r="B49" s="17">
        <f t="shared" si="3"/>
        <v>16</v>
      </c>
      <c r="C49" s="19">
        <f t="shared" si="5"/>
        <v>5.385273099375</v>
      </c>
      <c r="D49" s="18">
        <f>IF(D48&lt;&gt;"Annihilated",IF((D48-C49)&gt;$C$4*(1-'Missile Calculator'!$D$3),(D48-C49),"Annihilated"),"Annihilated")</f>
        <v>113.04798362749948</v>
      </c>
      <c r="E49" s="39">
        <f t="shared" si="4"/>
        <v>16</v>
      </c>
      <c r="F49" s="19">
        <f t="shared" si="6"/>
        <v>11.805695999999998</v>
      </c>
      <c r="G49" s="18" t="str">
        <f>IF(G48&lt;&gt;"Annihilated",IF((G48-F49)&gt;$F$4*(1-'Missile Calculator'!$D$3),(G48-F49),"Annihilated"),"Annihilated")</f>
        <v>Annihilated</v>
      </c>
      <c r="H49" s="3" t="str">
        <f t="shared" si="7"/>
        <v>War is Over</v>
      </c>
    </row>
    <row r="50" spans="1:8" ht="12" customHeight="1">
      <c r="A50" s="12">
        <v>45</v>
      </c>
      <c r="B50" s="17">
        <f t="shared" si="3"/>
        <v>16</v>
      </c>
      <c r="C50" s="19">
        <f t="shared" si="5"/>
        <v>5.385273099375</v>
      </c>
      <c r="D50" s="18">
        <f>IF(D49&lt;&gt;"Annihilated",IF((D49-C50)&gt;$C$4*(1-'Missile Calculator'!$D$3),(D49-C50),"Annihilated"),"Annihilated")</f>
        <v>107.66271052812448</v>
      </c>
      <c r="E50" s="39">
        <f t="shared" si="4"/>
        <v>16</v>
      </c>
      <c r="F50" s="19">
        <f t="shared" si="6"/>
        <v>11.805695999999998</v>
      </c>
      <c r="G50" s="18" t="str">
        <f>IF(G49&lt;&gt;"Annihilated",IF((G49-F50)&gt;$F$4*(1-'Missile Calculator'!$D$3),(G49-F50),"Annihilated"),"Annihilated")</f>
        <v>Annihilated</v>
      </c>
      <c r="H50" s="3" t="str">
        <f t="shared" si="7"/>
        <v>War is Over</v>
      </c>
    </row>
    <row r="51" spans="1:8" ht="12" customHeight="1">
      <c r="A51" s="12">
        <v>46</v>
      </c>
      <c r="B51" s="17">
        <f t="shared" si="3"/>
        <v>16</v>
      </c>
      <c r="C51" s="19">
        <f t="shared" si="5"/>
        <v>5.385273099375</v>
      </c>
      <c r="D51" s="18">
        <f>IF(D50&lt;&gt;"Annihilated",IF((D50-C51)&gt;$C$4*(1-'Missile Calculator'!$D$3),(D50-C51),"Annihilated"),"Annihilated")</f>
        <v>102.27743742874948</v>
      </c>
      <c r="E51" s="39">
        <f t="shared" si="4"/>
        <v>16</v>
      </c>
      <c r="F51" s="19">
        <f t="shared" si="6"/>
        <v>11.805695999999998</v>
      </c>
      <c r="G51" s="18" t="str">
        <f>IF(G50&lt;&gt;"Annihilated",IF((G50-F51)&gt;$F$4*(1-'Missile Calculator'!$D$3),(G50-F51),"Annihilated"),"Annihilated")</f>
        <v>Annihilated</v>
      </c>
      <c r="H51" s="3" t="str">
        <f t="shared" si="7"/>
        <v>War is Over</v>
      </c>
    </row>
    <row r="52" spans="1:8" ht="12" customHeight="1">
      <c r="A52" s="12">
        <v>47</v>
      </c>
      <c r="B52" s="17">
        <f t="shared" si="3"/>
        <v>16</v>
      </c>
      <c r="C52" s="19">
        <f t="shared" si="5"/>
        <v>5.385273099375</v>
      </c>
      <c r="D52" s="18">
        <f>IF(D51&lt;&gt;"Annihilated",IF((D51-C52)&gt;$C$4*(1-'Missile Calculator'!$D$3),(D51-C52),"Annihilated"),"Annihilated")</f>
        <v>96.89216432937448</v>
      </c>
      <c r="E52" s="39">
        <f t="shared" si="4"/>
        <v>16</v>
      </c>
      <c r="F52" s="19">
        <f t="shared" si="6"/>
        <v>11.805695999999998</v>
      </c>
      <c r="G52" s="18" t="str">
        <f>IF(G51&lt;&gt;"Annihilated",IF((G51-F52)&gt;$F$4*(1-'Missile Calculator'!$D$3),(G51-F52),"Annihilated"),"Annihilated")</f>
        <v>Annihilated</v>
      </c>
      <c r="H52" s="3" t="str">
        <f t="shared" si="7"/>
        <v>War is Over</v>
      </c>
    </row>
    <row r="53" spans="1:8" ht="12" customHeight="1">
      <c r="A53" s="12">
        <v>48</v>
      </c>
      <c r="B53" s="17">
        <f t="shared" si="3"/>
        <v>16</v>
      </c>
      <c r="C53" s="19">
        <f t="shared" si="5"/>
        <v>5.385273099375</v>
      </c>
      <c r="D53" s="18">
        <f>IF(D52&lt;&gt;"Annihilated",IF((D52-C53)&gt;$C$4*(1-'Missile Calculator'!$D$3),(D52-C53),"Annihilated"),"Annihilated")</f>
        <v>91.50689122999948</v>
      </c>
      <c r="E53" s="39">
        <f t="shared" si="4"/>
        <v>16</v>
      </c>
      <c r="F53" s="19">
        <f t="shared" si="6"/>
        <v>11.805695999999998</v>
      </c>
      <c r="G53" s="18" t="str">
        <f>IF(G52&lt;&gt;"Annihilated",IF((G52-F53)&gt;$F$4*(1-'Missile Calculator'!$D$3),(G52-F53),"Annihilated"),"Annihilated")</f>
        <v>Annihilated</v>
      </c>
      <c r="H53" s="3" t="str">
        <f t="shared" si="7"/>
        <v>War is Over</v>
      </c>
    </row>
    <row r="54" spans="1:8" ht="12" customHeight="1">
      <c r="A54" s="12">
        <v>49</v>
      </c>
      <c r="B54" s="17">
        <f t="shared" si="3"/>
        <v>16</v>
      </c>
      <c r="C54" s="19">
        <f t="shared" si="5"/>
        <v>5.385273099375</v>
      </c>
      <c r="D54" s="18">
        <f>IF(D53&lt;&gt;"Annihilated",IF((D53-C54)&gt;$C$4*(1-'Missile Calculator'!$D$3),(D53-C54),"Annihilated"),"Annihilated")</f>
        <v>86.12161813062448</v>
      </c>
      <c r="E54" s="39">
        <f t="shared" si="4"/>
        <v>16</v>
      </c>
      <c r="F54" s="19">
        <f t="shared" si="6"/>
        <v>11.805695999999998</v>
      </c>
      <c r="G54" s="18" t="str">
        <f>IF(G53&lt;&gt;"Annihilated",IF((G53-F54)&gt;$F$4*(1-'Missile Calculator'!$D$3),(G53-F54),"Annihilated"),"Annihilated")</f>
        <v>Annihilated</v>
      </c>
      <c r="H54" s="3" t="str">
        <f t="shared" si="7"/>
        <v>War is Over</v>
      </c>
    </row>
    <row r="55" spans="1:8" ht="12" customHeight="1" thickBot="1">
      <c r="A55" s="14">
        <v>50</v>
      </c>
      <c r="B55" s="22">
        <f t="shared" si="3"/>
        <v>16</v>
      </c>
      <c r="C55" s="20">
        <f t="shared" si="5"/>
        <v>5.385273099375</v>
      </c>
      <c r="D55" s="21">
        <f>IF(D54&lt;&gt;"Annihilated",IF((D54-C55)&gt;$C$4*(1-'Missile Calculator'!$D$3),(D54-C55),"Annihilated"),"Annihilated")</f>
        <v>80.73634503124948</v>
      </c>
      <c r="E55" s="40">
        <f t="shared" si="4"/>
        <v>16</v>
      </c>
      <c r="F55" s="20">
        <f t="shared" si="6"/>
        <v>11.805695999999998</v>
      </c>
      <c r="G55" s="21" t="str">
        <f>IF(G54&lt;&gt;"Annihilated",IF((G54-F55)&gt;$F$4*(1-'Missile Calculator'!$D$3),(G54-F55),"Annihilated"),"Annihilated")</f>
        <v>Annihilated</v>
      </c>
      <c r="H55" s="10" t="str">
        <f t="shared" si="7"/>
        <v>War is Over</v>
      </c>
    </row>
  </sheetData>
  <mergeCells count="9">
    <mergeCell ref="A1:H1"/>
    <mergeCell ref="F3:G3"/>
    <mergeCell ref="F4:G4"/>
    <mergeCell ref="C2:D2"/>
    <mergeCell ref="F2:G2"/>
    <mergeCell ref="C3:D3"/>
    <mergeCell ref="C4:D4"/>
    <mergeCell ref="A2:A5"/>
    <mergeCell ref="H2:H5"/>
  </mergeCells>
  <conditionalFormatting sqref="D6:D55 G6:G55">
    <cfRule type="cellIs" priority="1" dxfId="3" operator="equal" stopIfTrue="1">
      <formula>"Annihilated"</formula>
    </cfRule>
  </conditionalFormatting>
  <conditionalFormatting sqref="H6:H55">
    <cfRule type="cellIs" priority="2" dxfId="0" operator="equal" stopIfTrue="1">
      <formula>"We Are Winning"</formula>
    </cfRule>
    <cfRule type="cellIs" priority="3" dxfId="1" operator="equal" stopIfTrue="1">
      <formula>"They Are Winning"</formula>
    </cfRule>
    <cfRule type="cellIs" priority="4" dxfId="2" operator="equal" stopIfTrue="1">
      <formula>"War is Over"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:H1"/>
    </sheetView>
  </sheetViews>
  <sheetFormatPr defaultColWidth="8.8515625" defaultRowHeight="12.75"/>
  <cols>
    <col min="1" max="1" width="7.421875" style="0" customWidth="1"/>
    <col min="2" max="2" width="16.00390625" style="0" customWidth="1"/>
    <col min="3" max="3" width="9.421875" style="0" customWidth="1"/>
    <col min="4" max="4" width="10.28125" style="0" customWidth="1"/>
    <col min="5" max="5" width="14.8515625" style="0" customWidth="1"/>
    <col min="7" max="7" width="10.140625" style="0" customWidth="1"/>
    <col min="8" max="8" width="16.421875" style="0" customWidth="1"/>
  </cols>
  <sheetData>
    <row r="1" spans="1:8" ht="27" thickBot="1">
      <c r="A1" s="66" t="s">
        <v>8</v>
      </c>
      <c r="B1" s="67"/>
      <c r="C1" s="67"/>
      <c r="D1" s="67"/>
      <c r="E1" s="67"/>
      <c r="F1" s="67"/>
      <c r="G1" s="67"/>
      <c r="H1" s="68"/>
    </row>
    <row r="2" spans="1:8" ht="15.75" customHeight="1">
      <c r="A2" s="73" t="s">
        <v>26</v>
      </c>
      <c r="B2" s="15" t="s">
        <v>3</v>
      </c>
      <c r="C2" s="85" t="s">
        <v>10</v>
      </c>
      <c r="D2" s="70"/>
      <c r="E2" s="36" t="s">
        <v>5</v>
      </c>
      <c r="F2" s="71" t="s">
        <v>2</v>
      </c>
      <c r="G2" s="72"/>
      <c r="H2" s="76" t="s">
        <v>7</v>
      </c>
    </row>
    <row r="3" spans="1:8" ht="35.25" customHeight="1">
      <c r="A3" s="74"/>
      <c r="B3" s="1" t="s">
        <v>4</v>
      </c>
      <c r="C3" s="81" t="s">
        <v>0</v>
      </c>
      <c r="D3" s="80"/>
      <c r="E3" s="16" t="s">
        <v>4</v>
      </c>
      <c r="F3" s="81" t="s">
        <v>0</v>
      </c>
      <c r="G3" s="80"/>
      <c r="H3" s="77"/>
    </row>
    <row r="4" spans="1:8" ht="16.5">
      <c r="A4" s="74"/>
      <c r="B4" s="33">
        <f>'Missile Calculator'!C19</f>
        <v>0.3365795687109375</v>
      </c>
      <c r="C4" s="84">
        <v>150</v>
      </c>
      <c r="D4" s="83"/>
      <c r="E4" s="37">
        <f>'Missile Calculator'!C16</f>
        <v>0.7378559999999998</v>
      </c>
      <c r="F4" s="84">
        <v>400</v>
      </c>
      <c r="G4" s="83"/>
      <c r="H4" s="77"/>
    </row>
    <row r="5" spans="1:8" ht="24.75" thickBot="1">
      <c r="A5" s="75"/>
      <c r="B5" s="44" t="s">
        <v>32</v>
      </c>
      <c r="C5" s="26" t="s">
        <v>28</v>
      </c>
      <c r="D5" s="27" t="s">
        <v>6</v>
      </c>
      <c r="E5" s="44" t="s">
        <v>32</v>
      </c>
      <c r="F5" s="26" t="s">
        <v>28</v>
      </c>
      <c r="G5" s="27" t="s">
        <v>6</v>
      </c>
      <c r="H5" s="78"/>
    </row>
    <row r="6" spans="1:8" ht="12" customHeight="1" thickBot="1">
      <c r="A6" s="11">
        <v>1</v>
      </c>
      <c r="B6" s="23">
        <v>16</v>
      </c>
      <c r="C6" s="24">
        <f aca="true" t="shared" si="0" ref="C6:C37">$B$4*B6</f>
        <v>5.385273099375</v>
      </c>
      <c r="D6" s="25">
        <f>IF((C4-C6)&gt;0,(C4-C6),"Annihilated")</f>
        <v>144.614726900625</v>
      </c>
      <c r="E6" s="38">
        <v>16</v>
      </c>
      <c r="F6" s="24">
        <f aca="true" t="shared" si="1" ref="F6:F37">$E$4*E6</f>
        <v>11.805695999999998</v>
      </c>
      <c r="G6" s="25">
        <f>IF((F4-F6)&gt;0,(F4-F6),"Annihilated")</f>
        <v>388.194304</v>
      </c>
      <c r="H6" s="2" t="str">
        <f aca="true" t="shared" si="2" ref="H6:H37">IF(G6&lt;&gt;"Annihilated",IF(D6&lt;&gt;"Annihilated",IF(D6/G6&gt;1,"We Are Winning","They Are Winning"),"War is Over"),"War is Over")</f>
        <v>They Are Winning</v>
      </c>
    </row>
    <row r="7" spans="1:8" ht="12" customHeight="1">
      <c r="A7" s="12">
        <v>2</v>
      </c>
      <c r="B7" s="17">
        <f aca="true" t="shared" si="3" ref="B7:B38">MIN($B$6,D6)</f>
        <v>16</v>
      </c>
      <c r="C7" s="19">
        <f t="shared" si="0"/>
        <v>5.385273099375</v>
      </c>
      <c r="D7" s="18">
        <f>IF(D6&lt;&gt;"Annihilated",IF((D6-C7)&gt;$C$4*(1-'Missile Calculator'!$D$3),(D6-C7),"Annihilated"),"Annihilated")</f>
        <v>139.22945380124997</v>
      </c>
      <c r="E7" s="39">
        <f aca="true" t="shared" si="4" ref="E7:E38">MIN($E$6,G6)</f>
        <v>16</v>
      </c>
      <c r="F7" s="19">
        <f t="shared" si="1"/>
        <v>11.805695999999998</v>
      </c>
      <c r="G7" s="18">
        <f>IF(G6&lt;&gt;"Annihilated",IF((G6-F7)&gt;$F$4*(1-'Missile Calculator'!$D$3),(G6-F7),"Annihilated"),"Annihilated")</f>
        <v>376.388608</v>
      </c>
      <c r="H7" s="3" t="str">
        <f t="shared" si="2"/>
        <v>They Are Winning</v>
      </c>
    </row>
    <row r="8" spans="1:8" ht="12" customHeight="1">
      <c r="A8" s="12">
        <v>3</v>
      </c>
      <c r="B8" s="17">
        <f t="shared" si="3"/>
        <v>16</v>
      </c>
      <c r="C8" s="19">
        <f t="shared" si="0"/>
        <v>5.385273099375</v>
      </c>
      <c r="D8" s="18">
        <f>IF(D7&lt;&gt;"Annihilated",IF((D7-C8)&gt;$C$4*(1-'Missile Calculator'!$D$3),(D7-C8),"Annihilated"),"Annihilated")</f>
        <v>133.84418070187496</v>
      </c>
      <c r="E8" s="39">
        <f t="shared" si="4"/>
        <v>16</v>
      </c>
      <c r="F8" s="19">
        <f t="shared" si="1"/>
        <v>11.805695999999998</v>
      </c>
      <c r="G8" s="18">
        <f>IF(G7&lt;&gt;"Annihilated",IF((G7-F8)&gt;$F$4*(1-'Missile Calculator'!$D$3),(G7-F8),"Annihilated"),"Annihilated")</f>
        <v>364.58291199999996</v>
      </c>
      <c r="H8" s="3" t="str">
        <f t="shared" si="2"/>
        <v>They Are Winning</v>
      </c>
    </row>
    <row r="9" spans="1:8" ht="12" customHeight="1">
      <c r="A9" s="12">
        <v>4</v>
      </c>
      <c r="B9" s="17">
        <f t="shared" si="3"/>
        <v>16</v>
      </c>
      <c r="C9" s="19">
        <f t="shared" si="0"/>
        <v>5.385273099375</v>
      </c>
      <c r="D9" s="18">
        <f>IF(D8&lt;&gt;"Annihilated",IF((D8-C9)&gt;$C$4*(1-'Missile Calculator'!$D$3),(D8-C9),"Annihilated"),"Annihilated")</f>
        <v>128.45890760249995</v>
      </c>
      <c r="E9" s="39">
        <f t="shared" si="4"/>
        <v>16</v>
      </c>
      <c r="F9" s="19">
        <f t="shared" si="1"/>
        <v>11.805695999999998</v>
      </c>
      <c r="G9" s="18">
        <f>IF(G8&lt;&gt;"Annihilated",IF((G8-F9)&gt;$F$4*(1-'Missile Calculator'!$D$3),(G8-F9),"Annihilated"),"Annihilated")</f>
        <v>352.77721599999995</v>
      </c>
      <c r="H9" s="3" t="str">
        <f t="shared" si="2"/>
        <v>They Are Winning</v>
      </c>
    </row>
    <row r="10" spans="1:8" ht="12" customHeight="1">
      <c r="A10" s="12">
        <v>5</v>
      </c>
      <c r="B10" s="17">
        <f t="shared" si="3"/>
        <v>16</v>
      </c>
      <c r="C10" s="19">
        <f t="shared" si="0"/>
        <v>5.385273099375</v>
      </c>
      <c r="D10" s="18">
        <f>IF(D9&lt;&gt;"Annihilated",IF((D9-C10)&gt;$C$4*(1-'Missile Calculator'!$D$3),(D9-C10),"Annihilated"),"Annihilated")</f>
        <v>123.07363450312495</v>
      </c>
      <c r="E10" s="39">
        <f t="shared" si="4"/>
        <v>16</v>
      </c>
      <c r="F10" s="19">
        <f t="shared" si="1"/>
        <v>11.805695999999998</v>
      </c>
      <c r="G10" s="18">
        <f>IF(G9&lt;&gt;"Annihilated",IF((G9-F10)&gt;$F$4*(1-'Missile Calculator'!$D$3),(G9-F10),"Annihilated"),"Annihilated")</f>
        <v>340.97151999999994</v>
      </c>
      <c r="H10" s="3" t="str">
        <f t="shared" si="2"/>
        <v>They Are Winning</v>
      </c>
    </row>
    <row r="11" spans="1:8" ht="12" customHeight="1">
      <c r="A11" s="12">
        <v>6</v>
      </c>
      <c r="B11" s="17">
        <f t="shared" si="3"/>
        <v>16</v>
      </c>
      <c r="C11" s="19">
        <f t="shared" si="0"/>
        <v>5.385273099375</v>
      </c>
      <c r="D11" s="18">
        <f>IF(D10&lt;&gt;"Annihilated",IF((D10-C11)&gt;$C$4*(1-'Missile Calculator'!$D$3),(D10-C11),"Annihilated"),"Annihilated")</f>
        <v>117.68836140374995</v>
      </c>
      <c r="E11" s="39">
        <f t="shared" si="4"/>
        <v>16</v>
      </c>
      <c r="F11" s="19">
        <f t="shared" si="1"/>
        <v>11.805695999999998</v>
      </c>
      <c r="G11" s="18">
        <f>IF(G10&lt;&gt;"Annihilated",IF((G10-F11)&gt;$F$4*(1-'Missile Calculator'!$D$3),(G10-F11),"Annihilated"),"Annihilated")</f>
        <v>329.16582399999993</v>
      </c>
      <c r="H11" s="3" t="str">
        <f t="shared" si="2"/>
        <v>They Are Winning</v>
      </c>
    </row>
    <row r="12" spans="1:8" ht="12" customHeight="1">
      <c r="A12" s="12">
        <v>7</v>
      </c>
      <c r="B12" s="17">
        <f t="shared" si="3"/>
        <v>16</v>
      </c>
      <c r="C12" s="19">
        <f t="shared" si="0"/>
        <v>5.385273099375</v>
      </c>
      <c r="D12" s="18">
        <f>IF(D11&lt;&gt;"Annihilated",IF((D11-C12)&gt;$C$4*(1-'Missile Calculator'!$D$3),(D11-C12),"Annihilated"),"Annihilated")</f>
        <v>112.30308830437495</v>
      </c>
      <c r="E12" s="39">
        <f t="shared" si="4"/>
        <v>16</v>
      </c>
      <c r="F12" s="19">
        <f t="shared" si="1"/>
        <v>11.805695999999998</v>
      </c>
      <c r="G12" s="18">
        <f>IF(G11&lt;&gt;"Annihilated",IF((G11-F12)&gt;$F$4*(1-'Missile Calculator'!$D$3),(G11-F12),"Annihilated"),"Annihilated")</f>
        <v>317.3601279999999</v>
      </c>
      <c r="H12" s="3" t="str">
        <f t="shared" si="2"/>
        <v>They Are Winning</v>
      </c>
    </row>
    <row r="13" spans="1:8" ht="12" customHeight="1">
      <c r="A13" s="12">
        <v>8</v>
      </c>
      <c r="B13" s="17">
        <f t="shared" si="3"/>
        <v>16</v>
      </c>
      <c r="C13" s="19">
        <f t="shared" si="0"/>
        <v>5.385273099375</v>
      </c>
      <c r="D13" s="18">
        <f>IF(D12&lt;&gt;"Annihilated",IF((D12-C13)&gt;$C$4*(1-'Missile Calculator'!$D$3),(D12-C13),"Annihilated"),"Annihilated")</f>
        <v>106.91781520499995</v>
      </c>
      <c r="E13" s="39">
        <f t="shared" si="4"/>
        <v>16</v>
      </c>
      <c r="F13" s="19">
        <f t="shared" si="1"/>
        <v>11.805695999999998</v>
      </c>
      <c r="G13" s="18">
        <f>IF(G12&lt;&gt;"Annihilated",IF((G12-F13)&gt;$F$4*(1-'Missile Calculator'!$D$3),(G12-F13),"Annihilated"),"Annihilated")</f>
        <v>305.5544319999999</v>
      </c>
      <c r="H13" s="3" t="str">
        <f t="shared" si="2"/>
        <v>They Are Winning</v>
      </c>
    </row>
    <row r="14" spans="1:8" ht="12" customHeight="1">
      <c r="A14" s="12">
        <v>9</v>
      </c>
      <c r="B14" s="17">
        <f t="shared" si="3"/>
        <v>16</v>
      </c>
      <c r="C14" s="19">
        <f t="shared" si="0"/>
        <v>5.385273099375</v>
      </c>
      <c r="D14" s="18">
        <f>IF(D13&lt;&gt;"Annihilated",IF((D13-C14)&gt;$C$4*(1-'Missile Calculator'!$D$3),(D13-C14),"Annihilated"),"Annihilated")</f>
        <v>101.53254210562496</v>
      </c>
      <c r="E14" s="39">
        <f t="shared" si="4"/>
        <v>16</v>
      </c>
      <c r="F14" s="19">
        <f t="shared" si="1"/>
        <v>11.805695999999998</v>
      </c>
      <c r="G14" s="18">
        <f>IF(G13&lt;&gt;"Annihilated",IF((G13-F14)&gt;$F$4*(1-'Missile Calculator'!$D$3),(G13-F14),"Annihilated"),"Annihilated")</f>
        <v>293.7487359999999</v>
      </c>
      <c r="H14" s="3" t="str">
        <f t="shared" si="2"/>
        <v>They Are Winning</v>
      </c>
    </row>
    <row r="15" spans="1:8" ht="12" customHeight="1">
      <c r="A15" s="12">
        <v>10</v>
      </c>
      <c r="B15" s="17">
        <f t="shared" si="3"/>
        <v>16</v>
      </c>
      <c r="C15" s="19">
        <f t="shared" si="0"/>
        <v>5.385273099375</v>
      </c>
      <c r="D15" s="18">
        <f>IF(D14&lt;&gt;"Annihilated",IF((D14-C15)&gt;$C$4*(1-'Missile Calculator'!$D$3),(D14-C15),"Annihilated"),"Annihilated")</f>
        <v>96.14726900624996</v>
      </c>
      <c r="E15" s="39">
        <f t="shared" si="4"/>
        <v>16</v>
      </c>
      <c r="F15" s="19">
        <f t="shared" si="1"/>
        <v>11.805695999999998</v>
      </c>
      <c r="G15" s="18">
        <f>IF(G14&lt;&gt;"Annihilated",IF((G14-F15)&gt;$F$4*(1-'Missile Calculator'!$D$3),(G14-F15),"Annihilated"),"Annihilated")</f>
        <v>281.9430399999999</v>
      </c>
      <c r="H15" s="3" t="str">
        <f t="shared" si="2"/>
        <v>They Are Winning</v>
      </c>
    </row>
    <row r="16" spans="1:8" ht="12" customHeight="1">
      <c r="A16" s="12">
        <v>11</v>
      </c>
      <c r="B16" s="17">
        <f t="shared" si="3"/>
        <v>16</v>
      </c>
      <c r="C16" s="19">
        <f t="shared" si="0"/>
        <v>5.385273099375</v>
      </c>
      <c r="D16" s="18">
        <f>IF(D15&lt;&gt;"Annihilated",IF((D15-C16)&gt;$C$4*(1-'Missile Calculator'!$D$3),(D15-C16),"Annihilated"),"Annihilated")</f>
        <v>90.76199590687496</v>
      </c>
      <c r="E16" s="39">
        <f t="shared" si="4"/>
        <v>16</v>
      </c>
      <c r="F16" s="19">
        <f t="shared" si="1"/>
        <v>11.805695999999998</v>
      </c>
      <c r="G16" s="18">
        <f>IF(G15&lt;&gt;"Annihilated",IF((G15-F16)&gt;$F$4*(1-'Missile Calculator'!$D$3),(G15-F16),"Annihilated"),"Annihilated")</f>
        <v>270.13734399999987</v>
      </c>
      <c r="H16" s="3" t="str">
        <f t="shared" si="2"/>
        <v>They Are Winning</v>
      </c>
    </row>
    <row r="17" spans="1:8" ht="12" customHeight="1">
      <c r="A17" s="12">
        <v>12</v>
      </c>
      <c r="B17" s="17">
        <f t="shared" si="3"/>
        <v>16</v>
      </c>
      <c r="C17" s="19">
        <f t="shared" si="0"/>
        <v>5.385273099375</v>
      </c>
      <c r="D17" s="18">
        <f>IF(D16&lt;&gt;"Annihilated",IF((D16-C17)&gt;$C$4*(1-'Missile Calculator'!$D$3),(D16-C17),"Annihilated"),"Annihilated")</f>
        <v>85.37672280749996</v>
      </c>
      <c r="E17" s="39">
        <f t="shared" si="4"/>
        <v>16</v>
      </c>
      <c r="F17" s="19">
        <f t="shared" si="1"/>
        <v>11.805695999999998</v>
      </c>
      <c r="G17" s="18">
        <f>IF(G16&lt;&gt;"Annihilated",IF((G16-F17)&gt;$F$4*(1-'Missile Calculator'!$D$3),(G16-F17),"Annihilated"),"Annihilated")</f>
        <v>258.33164799999986</v>
      </c>
      <c r="H17" s="3" t="str">
        <f t="shared" si="2"/>
        <v>They Are Winning</v>
      </c>
    </row>
    <row r="18" spans="1:8" ht="12" customHeight="1">
      <c r="A18" s="12">
        <v>13</v>
      </c>
      <c r="B18" s="17">
        <f t="shared" si="3"/>
        <v>16</v>
      </c>
      <c r="C18" s="19">
        <f t="shared" si="0"/>
        <v>5.385273099375</v>
      </c>
      <c r="D18" s="18">
        <f>IF(D17&lt;&gt;"Annihilated",IF((D17-C18)&gt;$C$4*(1-'Missile Calculator'!$D$3),(D17-C18),"Annihilated"),"Annihilated")</f>
        <v>79.99144970812496</v>
      </c>
      <c r="E18" s="39">
        <f t="shared" si="4"/>
        <v>16</v>
      </c>
      <c r="F18" s="19">
        <f t="shared" si="1"/>
        <v>11.805695999999998</v>
      </c>
      <c r="G18" s="18">
        <f>IF(G17&lt;&gt;"Annihilated",IF((G17-F18)&gt;$F$4*(1-'Missile Calculator'!$D$3),(G17-F18),"Annihilated"),"Annihilated")</f>
        <v>246.52595199999985</v>
      </c>
      <c r="H18" s="3" t="str">
        <f t="shared" si="2"/>
        <v>They Are Winning</v>
      </c>
    </row>
    <row r="19" spans="1:8" ht="12" customHeight="1">
      <c r="A19" s="12">
        <v>14</v>
      </c>
      <c r="B19" s="17">
        <f t="shared" si="3"/>
        <v>16</v>
      </c>
      <c r="C19" s="19">
        <f t="shared" si="0"/>
        <v>5.385273099375</v>
      </c>
      <c r="D19" s="18">
        <f>IF(D18&lt;&gt;"Annihilated",IF((D18-C19)&gt;$C$4*(1-'Missile Calculator'!$D$3),(D18-C19),"Annihilated"),"Annihilated")</f>
        <v>74.60617660874996</v>
      </c>
      <c r="E19" s="39">
        <f t="shared" si="4"/>
        <v>16</v>
      </c>
      <c r="F19" s="19">
        <f t="shared" si="1"/>
        <v>11.805695999999998</v>
      </c>
      <c r="G19" s="18">
        <f>IF(G18&lt;&gt;"Annihilated",IF((G18-F19)&gt;$F$4*(1-'Missile Calculator'!$D$3),(G18-F19),"Annihilated"),"Annihilated")</f>
        <v>234.72025599999984</v>
      </c>
      <c r="H19" s="3" t="str">
        <f t="shared" si="2"/>
        <v>They Are Winning</v>
      </c>
    </row>
    <row r="20" spans="1:8" ht="12" customHeight="1">
      <c r="A20" s="13">
        <v>15</v>
      </c>
      <c r="B20" s="17">
        <f t="shared" si="3"/>
        <v>16</v>
      </c>
      <c r="C20" s="19">
        <f t="shared" si="0"/>
        <v>5.385273099375</v>
      </c>
      <c r="D20" s="18">
        <f>IF(D19&lt;&gt;"Annihilated",IF((D19-C20)&gt;$C$4*(1-'Missile Calculator'!$D$3),(D19-C20),"Annihilated"),"Annihilated")</f>
        <v>69.22090350937496</v>
      </c>
      <c r="E20" s="39">
        <f t="shared" si="4"/>
        <v>16</v>
      </c>
      <c r="F20" s="19">
        <f t="shared" si="1"/>
        <v>11.805695999999998</v>
      </c>
      <c r="G20" s="18">
        <f>IF(G19&lt;&gt;"Annihilated",IF((G19-F20)&gt;$F$4*(1-'Missile Calculator'!$D$3),(G19-F20),"Annihilated"),"Annihilated")</f>
        <v>222.91455999999982</v>
      </c>
      <c r="H20" s="3" t="str">
        <f t="shared" si="2"/>
        <v>They Are Winning</v>
      </c>
    </row>
    <row r="21" spans="1:8" ht="12" customHeight="1">
      <c r="A21" s="12">
        <v>16</v>
      </c>
      <c r="B21" s="17">
        <f t="shared" si="3"/>
        <v>16</v>
      </c>
      <c r="C21" s="19">
        <f t="shared" si="0"/>
        <v>5.385273099375</v>
      </c>
      <c r="D21" s="18">
        <f>IF(D20&lt;&gt;"Annihilated",IF((D20-C21)&gt;$C$4*(1-'Missile Calculator'!$D$3),(D20-C21),"Annihilated"),"Annihilated")</f>
        <v>63.835630409999965</v>
      </c>
      <c r="E21" s="39">
        <f t="shared" si="4"/>
        <v>16</v>
      </c>
      <c r="F21" s="19">
        <f t="shared" si="1"/>
        <v>11.805695999999998</v>
      </c>
      <c r="G21" s="18">
        <f>IF(G20&lt;&gt;"Annihilated",IF((G20-F21)&gt;$F$4*(1-'Missile Calculator'!$D$3),(G20-F21),"Annihilated"),"Annihilated")</f>
        <v>211.1088639999998</v>
      </c>
      <c r="H21" s="3" t="str">
        <f t="shared" si="2"/>
        <v>They Are Winning</v>
      </c>
    </row>
    <row r="22" spans="1:8" ht="12" customHeight="1">
      <c r="A22" s="12">
        <v>17</v>
      </c>
      <c r="B22" s="17">
        <f t="shared" si="3"/>
        <v>16</v>
      </c>
      <c r="C22" s="19">
        <f t="shared" si="0"/>
        <v>5.385273099375</v>
      </c>
      <c r="D22" s="18">
        <f>IF(D21&lt;&gt;"Annihilated",IF((D21-C22)&gt;$C$4*(1-'Missile Calculator'!$D$3),(D21-C22),"Annihilated"),"Annihilated")</f>
        <v>58.450357310624966</v>
      </c>
      <c r="E22" s="39">
        <f t="shared" si="4"/>
        <v>16</v>
      </c>
      <c r="F22" s="19">
        <f t="shared" si="1"/>
        <v>11.805695999999998</v>
      </c>
      <c r="G22" s="18">
        <f>IF(G21&lt;&gt;"Annihilated",IF((G21-F22)&gt;$F$4*(1-'Missile Calculator'!$D$3),(G21-F22),"Annihilated"),"Annihilated")</f>
        <v>199.3031679999998</v>
      </c>
      <c r="H22" s="3" t="str">
        <f t="shared" si="2"/>
        <v>They Are Winning</v>
      </c>
    </row>
    <row r="23" spans="1:8" ht="12" customHeight="1">
      <c r="A23" s="12">
        <v>18</v>
      </c>
      <c r="B23" s="17">
        <f t="shared" si="3"/>
        <v>16</v>
      </c>
      <c r="C23" s="19">
        <f t="shared" si="0"/>
        <v>5.385273099375</v>
      </c>
      <c r="D23" s="18">
        <f>IF(D22&lt;&gt;"Annihilated",IF((D22-C23)&gt;$C$4*(1-'Missile Calculator'!$D$3),(D22-C23),"Annihilated"),"Annihilated")</f>
        <v>53.06508421124997</v>
      </c>
      <c r="E23" s="39">
        <f t="shared" si="4"/>
        <v>16</v>
      </c>
      <c r="F23" s="19">
        <f t="shared" si="1"/>
        <v>11.805695999999998</v>
      </c>
      <c r="G23" s="18">
        <f>IF(G22&lt;&gt;"Annihilated",IF((G22-F23)&gt;$F$4*(1-'Missile Calculator'!$D$3),(G22-F23),"Annihilated"),"Annihilated")</f>
        <v>187.4974719999998</v>
      </c>
      <c r="H23" s="3" t="str">
        <f t="shared" si="2"/>
        <v>They Are Winning</v>
      </c>
    </row>
    <row r="24" spans="1:8" ht="12" customHeight="1">
      <c r="A24" s="12">
        <v>19</v>
      </c>
      <c r="B24" s="17">
        <f t="shared" si="3"/>
        <v>16</v>
      </c>
      <c r="C24" s="19">
        <f t="shared" si="0"/>
        <v>5.385273099375</v>
      </c>
      <c r="D24" s="18">
        <f>IF(D23&lt;&gt;"Annihilated",IF((D23-C24)&gt;$C$4*(1-'Missile Calculator'!$D$3),(D23-C24),"Annihilated"),"Annihilated")</f>
        <v>47.67981111187497</v>
      </c>
      <c r="E24" s="39">
        <f t="shared" si="4"/>
        <v>16</v>
      </c>
      <c r="F24" s="19">
        <f t="shared" si="1"/>
        <v>11.805695999999998</v>
      </c>
      <c r="G24" s="18">
        <f>IF(G23&lt;&gt;"Annihilated",IF((G23-F24)&gt;$F$4*(1-'Missile Calculator'!$D$3),(G23-F24),"Annihilated"),"Annihilated")</f>
        <v>175.69177599999978</v>
      </c>
      <c r="H24" s="3" t="str">
        <f t="shared" si="2"/>
        <v>They Are Winning</v>
      </c>
    </row>
    <row r="25" spans="1:8" ht="12" customHeight="1">
      <c r="A25" s="12">
        <v>20</v>
      </c>
      <c r="B25" s="17">
        <f t="shared" si="3"/>
        <v>16</v>
      </c>
      <c r="C25" s="19">
        <f t="shared" si="0"/>
        <v>5.385273099375</v>
      </c>
      <c r="D25" s="18">
        <f>IF(D24&lt;&gt;"Annihilated",IF((D24-C25)&gt;$C$4*(1-'Missile Calculator'!$D$3),(D24-C25),"Annihilated"),"Annihilated")</f>
        <v>42.29453801249997</v>
      </c>
      <c r="E25" s="39">
        <f t="shared" si="4"/>
        <v>16</v>
      </c>
      <c r="F25" s="19">
        <f t="shared" si="1"/>
        <v>11.805695999999998</v>
      </c>
      <c r="G25" s="18">
        <f>IF(G24&lt;&gt;"Annihilated",IF((G24-F25)&gt;$F$4*(1-'Missile Calculator'!$D$3),(G24-F25),"Annihilated"),"Annihilated")</f>
        <v>163.88607999999977</v>
      </c>
      <c r="H25" s="3" t="str">
        <f t="shared" si="2"/>
        <v>They Are Winning</v>
      </c>
    </row>
    <row r="26" spans="1:8" ht="12" customHeight="1">
      <c r="A26" s="12">
        <v>21</v>
      </c>
      <c r="B26" s="17">
        <f t="shared" si="3"/>
        <v>16</v>
      </c>
      <c r="C26" s="19">
        <f t="shared" si="0"/>
        <v>5.385273099375</v>
      </c>
      <c r="D26" s="18">
        <f>IF(D25&lt;&gt;"Annihilated",IF((D25-C26)&gt;$C$4*(1-'Missile Calculator'!$D$3),(D25-C26),"Annihilated"),"Annihilated")</f>
        <v>36.90926491312497</v>
      </c>
      <c r="E26" s="39">
        <f t="shared" si="4"/>
        <v>16</v>
      </c>
      <c r="F26" s="19">
        <f t="shared" si="1"/>
        <v>11.805695999999998</v>
      </c>
      <c r="G26" s="18">
        <f>IF(G25&lt;&gt;"Annihilated",IF((G25-F26)&gt;$F$4*(1-'Missile Calculator'!$D$3),(G25-F26),"Annihilated"),"Annihilated")</f>
        <v>152.08038399999975</v>
      </c>
      <c r="H26" s="3" t="str">
        <f t="shared" si="2"/>
        <v>They Are Winning</v>
      </c>
    </row>
    <row r="27" spans="1:8" ht="12" customHeight="1">
      <c r="A27" s="12">
        <v>22</v>
      </c>
      <c r="B27" s="17">
        <f t="shared" si="3"/>
        <v>16</v>
      </c>
      <c r="C27" s="19">
        <f t="shared" si="0"/>
        <v>5.385273099375</v>
      </c>
      <c r="D27" s="18">
        <f>IF(D26&lt;&gt;"Annihilated",IF((D26-C27)&gt;$C$4*(1-'Missile Calculator'!$D$3),(D26-C27),"Annihilated"),"Annihilated")</f>
        <v>31.523991813749973</v>
      </c>
      <c r="E27" s="39">
        <f t="shared" si="4"/>
        <v>16</v>
      </c>
      <c r="F27" s="19">
        <f t="shared" si="1"/>
        <v>11.805695999999998</v>
      </c>
      <c r="G27" s="18">
        <f>IF(G26&lt;&gt;"Annihilated",IF((G26-F27)&gt;$F$4*(1-'Missile Calculator'!$D$3),(G26-F27),"Annihilated"),"Annihilated")</f>
        <v>140.27468799999974</v>
      </c>
      <c r="H27" s="3" t="str">
        <f t="shared" si="2"/>
        <v>They Are Winning</v>
      </c>
    </row>
    <row r="28" spans="1:8" ht="12" customHeight="1">
      <c r="A28" s="12">
        <v>23</v>
      </c>
      <c r="B28" s="17">
        <f t="shared" si="3"/>
        <v>16</v>
      </c>
      <c r="C28" s="19">
        <f t="shared" si="0"/>
        <v>5.385273099375</v>
      </c>
      <c r="D28" s="18">
        <f>IF(D27&lt;&gt;"Annihilated",IF((D27-C28)&gt;$C$4*(1-'Missile Calculator'!$D$3),(D27-C28),"Annihilated"),"Annihilated")</f>
        <v>26.138718714374974</v>
      </c>
      <c r="E28" s="39">
        <f t="shared" si="4"/>
        <v>16</v>
      </c>
      <c r="F28" s="19">
        <f t="shared" si="1"/>
        <v>11.805695999999998</v>
      </c>
      <c r="G28" s="18">
        <f>IF(G27&lt;&gt;"Annihilated",IF((G27-F28)&gt;$F$4*(1-'Missile Calculator'!$D$3),(G27-F28),"Annihilated"),"Annihilated")</f>
        <v>128.46899199999973</v>
      </c>
      <c r="H28" s="3" t="str">
        <f t="shared" si="2"/>
        <v>They Are Winning</v>
      </c>
    </row>
    <row r="29" spans="1:8" ht="12" customHeight="1">
      <c r="A29" s="12">
        <v>24</v>
      </c>
      <c r="B29" s="17">
        <f t="shared" si="3"/>
        <v>16</v>
      </c>
      <c r="C29" s="19">
        <f t="shared" si="0"/>
        <v>5.385273099375</v>
      </c>
      <c r="D29" s="18">
        <f>IF(D28&lt;&gt;"Annihilated",IF((D28-C29)&gt;$C$4*(1-'Missile Calculator'!$D$3),(D28-C29),"Annihilated"),"Annihilated")</f>
        <v>20.753445614999976</v>
      </c>
      <c r="E29" s="39">
        <f t="shared" si="4"/>
        <v>16</v>
      </c>
      <c r="F29" s="19">
        <f t="shared" si="1"/>
        <v>11.805695999999998</v>
      </c>
      <c r="G29" s="18">
        <f>IF(G28&lt;&gt;"Annihilated",IF((G28-F29)&gt;$F$4*(1-'Missile Calculator'!$D$3),(G28-F29),"Annihilated"),"Annihilated")</f>
        <v>116.66329599999973</v>
      </c>
      <c r="H29" s="3" t="str">
        <f t="shared" si="2"/>
        <v>They Are Winning</v>
      </c>
    </row>
    <row r="30" spans="1:8" ht="12" customHeight="1">
      <c r="A30" s="12">
        <v>25</v>
      </c>
      <c r="B30" s="17">
        <f t="shared" si="3"/>
        <v>16</v>
      </c>
      <c r="C30" s="19">
        <f t="shared" si="0"/>
        <v>5.385273099375</v>
      </c>
      <c r="D30" s="18">
        <f>IF(D29&lt;&gt;"Annihilated",IF((D29-C30)&gt;$C$4*(1-'Missile Calculator'!$D$3),(D29-C30),"Annihilated"),"Annihilated")</f>
        <v>15.368172515624975</v>
      </c>
      <c r="E30" s="39">
        <f t="shared" si="4"/>
        <v>16</v>
      </c>
      <c r="F30" s="19">
        <f t="shared" si="1"/>
        <v>11.805695999999998</v>
      </c>
      <c r="G30" s="18">
        <f>IF(G29&lt;&gt;"Annihilated",IF((G29-F30)&gt;$F$4*(1-'Missile Calculator'!$D$3),(G29-F30),"Annihilated"),"Annihilated")</f>
        <v>104.85759999999974</v>
      </c>
      <c r="H30" s="3" t="str">
        <f t="shared" si="2"/>
        <v>They Are Winning</v>
      </c>
    </row>
    <row r="31" spans="1:8" ht="12" customHeight="1">
      <c r="A31" s="12">
        <v>26</v>
      </c>
      <c r="B31" s="17">
        <f t="shared" si="3"/>
        <v>15.368172515624975</v>
      </c>
      <c r="C31" s="19">
        <f t="shared" si="0"/>
        <v>5.172612877184338</v>
      </c>
      <c r="D31" s="18" t="str">
        <f>IF(D30&lt;&gt;"Annihilated",IF((D30-C31)&gt;$C$4*(1-'Missile Calculator'!$D$3),(D30-C31),"Annihilated"),"Annihilated")</f>
        <v>Annihilated</v>
      </c>
      <c r="E31" s="39">
        <f t="shared" si="4"/>
        <v>16</v>
      </c>
      <c r="F31" s="19">
        <f t="shared" si="1"/>
        <v>11.805695999999998</v>
      </c>
      <c r="G31" s="18">
        <f>IF(G30&lt;&gt;"Annihilated",IF((G30-F31)&gt;$F$4*(1-'Missile Calculator'!$D$3),(G30-F31),"Annihilated"),"Annihilated")</f>
        <v>93.05190399999974</v>
      </c>
      <c r="H31" s="3" t="str">
        <f t="shared" si="2"/>
        <v>War is Over</v>
      </c>
    </row>
    <row r="32" spans="1:8" ht="12" customHeight="1">
      <c r="A32" s="12">
        <v>27</v>
      </c>
      <c r="B32" s="17">
        <f t="shared" si="3"/>
        <v>16</v>
      </c>
      <c r="C32" s="19">
        <f t="shared" si="0"/>
        <v>5.385273099375</v>
      </c>
      <c r="D32" s="18" t="str">
        <f>IF(D31&lt;&gt;"Annihilated",IF((D31-C32)&gt;$C$4*(1-'Missile Calculator'!$D$3),(D31-C32),"Annihilated"),"Annihilated")</f>
        <v>Annihilated</v>
      </c>
      <c r="E32" s="39">
        <f t="shared" si="4"/>
        <v>16</v>
      </c>
      <c r="F32" s="19">
        <f t="shared" si="1"/>
        <v>11.805695999999998</v>
      </c>
      <c r="G32" s="18">
        <f>IF(G31&lt;&gt;"Annihilated",IF((G31-F32)&gt;$F$4*(1-'Missile Calculator'!$D$3),(G31-F32),"Annihilated"),"Annihilated")</f>
        <v>81.24620799999974</v>
      </c>
      <c r="H32" s="3" t="str">
        <f t="shared" si="2"/>
        <v>War is Over</v>
      </c>
    </row>
    <row r="33" spans="1:8" ht="12" customHeight="1">
      <c r="A33" s="12">
        <v>28</v>
      </c>
      <c r="B33" s="17">
        <f t="shared" si="3"/>
        <v>16</v>
      </c>
      <c r="C33" s="19">
        <f t="shared" si="0"/>
        <v>5.385273099375</v>
      </c>
      <c r="D33" s="18" t="str">
        <f>IF(D32&lt;&gt;"Annihilated",IF((D32-C33)&gt;$C$4*(1-'Missile Calculator'!$D$3),(D32-C33),"Annihilated"),"Annihilated")</f>
        <v>Annihilated</v>
      </c>
      <c r="E33" s="39">
        <f t="shared" si="4"/>
        <v>16</v>
      </c>
      <c r="F33" s="19">
        <f t="shared" si="1"/>
        <v>11.805695999999998</v>
      </c>
      <c r="G33" s="18">
        <f>IF(G32&lt;&gt;"Annihilated",IF((G32-F33)&gt;$F$4*(1-'Missile Calculator'!$D$3),(G32-F33),"Annihilated"),"Annihilated")</f>
        <v>69.44051199999974</v>
      </c>
      <c r="H33" s="3" t="str">
        <f t="shared" si="2"/>
        <v>War is Over</v>
      </c>
    </row>
    <row r="34" spans="1:8" ht="12" customHeight="1">
      <c r="A34" s="12">
        <v>29</v>
      </c>
      <c r="B34" s="17">
        <f t="shared" si="3"/>
        <v>16</v>
      </c>
      <c r="C34" s="19">
        <f t="shared" si="0"/>
        <v>5.385273099375</v>
      </c>
      <c r="D34" s="18" t="str">
        <f>IF(D33&lt;&gt;"Annihilated",IF((D33-C34)&gt;$C$4*(1-'Missile Calculator'!$D$3),(D33-C34),"Annihilated"),"Annihilated")</f>
        <v>Annihilated</v>
      </c>
      <c r="E34" s="39">
        <f t="shared" si="4"/>
        <v>16</v>
      </c>
      <c r="F34" s="19">
        <f t="shared" si="1"/>
        <v>11.805695999999998</v>
      </c>
      <c r="G34" s="18">
        <f>IF(G33&lt;&gt;"Annihilated",IF((G33-F34)&gt;$F$4*(1-'Missile Calculator'!$D$3),(G33-F34),"Annihilated"),"Annihilated")</f>
        <v>57.634815999999745</v>
      </c>
      <c r="H34" s="3" t="str">
        <f t="shared" si="2"/>
        <v>War is Over</v>
      </c>
    </row>
    <row r="35" spans="1:8" ht="12" customHeight="1">
      <c r="A35" s="12">
        <v>30</v>
      </c>
      <c r="B35" s="17">
        <f t="shared" si="3"/>
        <v>16</v>
      </c>
      <c r="C35" s="19">
        <f t="shared" si="0"/>
        <v>5.385273099375</v>
      </c>
      <c r="D35" s="18" t="str">
        <f>IF(D34&lt;&gt;"Annihilated",IF((D34-C35)&gt;$C$4*(1-'Missile Calculator'!$D$3),(D34-C35),"Annihilated"),"Annihilated")</f>
        <v>Annihilated</v>
      </c>
      <c r="E35" s="39">
        <f t="shared" si="4"/>
        <v>16</v>
      </c>
      <c r="F35" s="19">
        <f t="shared" si="1"/>
        <v>11.805695999999998</v>
      </c>
      <c r="G35" s="18">
        <f>IF(G34&lt;&gt;"Annihilated",IF((G34-F35)&gt;$F$4*(1-'Missile Calculator'!$D$3),(G34-F35),"Annihilated"),"Annihilated")</f>
        <v>45.82911999999975</v>
      </c>
      <c r="H35" s="3" t="str">
        <f t="shared" si="2"/>
        <v>War is Over</v>
      </c>
    </row>
    <row r="36" spans="1:8" ht="12" customHeight="1">
      <c r="A36" s="12">
        <v>31</v>
      </c>
      <c r="B36" s="17">
        <f t="shared" si="3"/>
        <v>16</v>
      </c>
      <c r="C36" s="19">
        <f t="shared" si="0"/>
        <v>5.385273099375</v>
      </c>
      <c r="D36" s="18" t="str">
        <f>IF(D35&lt;&gt;"Annihilated",IF((D35-C36)&gt;$C$4*(1-'Missile Calculator'!$D$3),(D35-C36),"Annihilated"),"Annihilated")</f>
        <v>Annihilated</v>
      </c>
      <c r="E36" s="39">
        <f t="shared" si="4"/>
        <v>16</v>
      </c>
      <c r="F36" s="19">
        <f t="shared" si="1"/>
        <v>11.805695999999998</v>
      </c>
      <c r="G36" s="18" t="str">
        <f>IF(G35&lt;&gt;"Annihilated",IF((G35-F36)&gt;$F$4*(1-'Missile Calculator'!$D$3),(G35-F36),"Annihilated"),"Annihilated")</f>
        <v>Annihilated</v>
      </c>
      <c r="H36" s="3" t="str">
        <f t="shared" si="2"/>
        <v>War is Over</v>
      </c>
    </row>
    <row r="37" spans="1:8" ht="12" customHeight="1">
      <c r="A37" s="12">
        <v>32</v>
      </c>
      <c r="B37" s="17">
        <f t="shared" si="3"/>
        <v>16</v>
      </c>
      <c r="C37" s="19">
        <f t="shared" si="0"/>
        <v>5.385273099375</v>
      </c>
      <c r="D37" s="18" t="str">
        <f>IF(D36&lt;&gt;"Annihilated",IF((D36-C37)&gt;$C$4*(1-'Missile Calculator'!$D$3),(D36-C37),"Annihilated"),"Annihilated")</f>
        <v>Annihilated</v>
      </c>
      <c r="E37" s="39">
        <f t="shared" si="4"/>
        <v>16</v>
      </c>
      <c r="F37" s="19">
        <f t="shared" si="1"/>
        <v>11.805695999999998</v>
      </c>
      <c r="G37" s="18" t="str">
        <f>IF(G36&lt;&gt;"Annihilated",IF((G36-F37)&gt;$F$4*(1-'Missile Calculator'!$D$3),(G36-F37),"Annihilated"),"Annihilated")</f>
        <v>Annihilated</v>
      </c>
      <c r="H37" s="3" t="str">
        <f t="shared" si="2"/>
        <v>War is Over</v>
      </c>
    </row>
    <row r="38" spans="1:8" ht="12" customHeight="1">
      <c r="A38" s="12">
        <v>33</v>
      </c>
      <c r="B38" s="17">
        <f t="shared" si="3"/>
        <v>16</v>
      </c>
      <c r="C38" s="19">
        <f aca="true" t="shared" si="5" ref="C38:C55">$B$4*B38</f>
        <v>5.385273099375</v>
      </c>
      <c r="D38" s="18" t="str">
        <f>IF(D37&lt;&gt;"Annihilated",IF((D37-C38)&gt;$C$4*(1-'Missile Calculator'!$D$3),(D37-C38),"Annihilated"),"Annihilated")</f>
        <v>Annihilated</v>
      </c>
      <c r="E38" s="39">
        <f t="shared" si="4"/>
        <v>16</v>
      </c>
      <c r="F38" s="19">
        <f aca="true" t="shared" si="6" ref="F38:F55">$E$4*E38</f>
        <v>11.805695999999998</v>
      </c>
      <c r="G38" s="18" t="str">
        <f>IF(G37&lt;&gt;"Annihilated",IF((G37-F38)&gt;$F$4*(1-'Missile Calculator'!$D$3),(G37-F38),"Annihilated"),"Annihilated")</f>
        <v>Annihilated</v>
      </c>
      <c r="H38" s="3" t="str">
        <f aca="true" t="shared" si="7" ref="H38:H55">IF(G38&lt;&gt;"Annihilated",IF(D38&lt;&gt;"Annihilated",IF(D38/G38&gt;1,"We Are Winning","They Are Winning"),"War is Over"),"War is Over")</f>
        <v>War is Over</v>
      </c>
    </row>
    <row r="39" spans="1:8" ht="12" customHeight="1">
      <c r="A39" s="12">
        <v>34</v>
      </c>
      <c r="B39" s="17">
        <f aca="true" t="shared" si="8" ref="B39:B55">MIN($B$6,D38)</f>
        <v>16</v>
      </c>
      <c r="C39" s="19">
        <f t="shared" si="5"/>
        <v>5.385273099375</v>
      </c>
      <c r="D39" s="18" t="str">
        <f>IF(D38&lt;&gt;"Annihilated",IF((D38-C39)&gt;$C$4*(1-'Missile Calculator'!$D$3),(D38-C39),"Annihilated"),"Annihilated")</f>
        <v>Annihilated</v>
      </c>
      <c r="E39" s="39">
        <f aca="true" t="shared" si="9" ref="E39:E55">MIN($E$6,G38)</f>
        <v>16</v>
      </c>
      <c r="F39" s="19">
        <f t="shared" si="6"/>
        <v>11.805695999999998</v>
      </c>
      <c r="G39" s="18" t="str">
        <f>IF(G38&lt;&gt;"Annihilated",IF((G38-F39)&gt;$F$4*(1-'Missile Calculator'!$D$3),(G38-F39),"Annihilated"),"Annihilated")</f>
        <v>Annihilated</v>
      </c>
      <c r="H39" s="3" t="str">
        <f t="shared" si="7"/>
        <v>War is Over</v>
      </c>
    </row>
    <row r="40" spans="1:8" ht="12" customHeight="1">
      <c r="A40" s="12">
        <v>35</v>
      </c>
      <c r="B40" s="17">
        <f t="shared" si="8"/>
        <v>16</v>
      </c>
      <c r="C40" s="19">
        <f t="shared" si="5"/>
        <v>5.385273099375</v>
      </c>
      <c r="D40" s="18" t="str">
        <f>IF(D39&lt;&gt;"Annihilated",IF((D39-C40)&gt;$C$4*(1-'Missile Calculator'!$D$3),(D39-C40),"Annihilated"),"Annihilated")</f>
        <v>Annihilated</v>
      </c>
      <c r="E40" s="39">
        <f t="shared" si="9"/>
        <v>16</v>
      </c>
      <c r="F40" s="19">
        <f t="shared" si="6"/>
        <v>11.805695999999998</v>
      </c>
      <c r="G40" s="18" t="str">
        <f>IF(G39&lt;&gt;"Annihilated",IF((G39-F40)&gt;$F$4*(1-'Missile Calculator'!$D$3),(G39-F40),"Annihilated"),"Annihilated")</f>
        <v>Annihilated</v>
      </c>
      <c r="H40" s="3" t="str">
        <f t="shared" si="7"/>
        <v>War is Over</v>
      </c>
    </row>
    <row r="41" spans="1:8" ht="12" customHeight="1">
      <c r="A41" s="12">
        <v>36</v>
      </c>
      <c r="B41" s="17">
        <f t="shared" si="8"/>
        <v>16</v>
      </c>
      <c r="C41" s="19">
        <f t="shared" si="5"/>
        <v>5.385273099375</v>
      </c>
      <c r="D41" s="18" t="str">
        <f>IF(D40&lt;&gt;"Annihilated",IF((D40-C41)&gt;$C$4*(1-'Missile Calculator'!$D$3),(D40-C41),"Annihilated"),"Annihilated")</f>
        <v>Annihilated</v>
      </c>
      <c r="E41" s="39">
        <f t="shared" si="9"/>
        <v>16</v>
      </c>
      <c r="F41" s="19">
        <f t="shared" si="6"/>
        <v>11.805695999999998</v>
      </c>
      <c r="G41" s="18" t="str">
        <f>IF(G40&lt;&gt;"Annihilated",IF((G40-F41)&gt;$F$4*(1-'Missile Calculator'!$D$3),(G40-F41),"Annihilated"),"Annihilated")</f>
        <v>Annihilated</v>
      </c>
      <c r="H41" s="3" t="str">
        <f t="shared" si="7"/>
        <v>War is Over</v>
      </c>
    </row>
    <row r="42" spans="1:8" ht="12" customHeight="1">
      <c r="A42" s="12">
        <v>37</v>
      </c>
      <c r="B42" s="17">
        <f t="shared" si="8"/>
        <v>16</v>
      </c>
      <c r="C42" s="19">
        <f t="shared" si="5"/>
        <v>5.385273099375</v>
      </c>
      <c r="D42" s="18" t="str">
        <f>IF(D41&lt;&gt;"Annihilated",IF((D41-C42)&gt;$C$4*(1-'Missile Calculator'!$D$3),(D41-C42),"Annihilated"),"Annihilated")</f>
        <v>Annihilated</v>
      </c>
      <c r="E42" s="39">
        <f t="shared" si="9"/>
        <v>16</v>
      </c>
      <c r="F42" s="19">
        <f t="shared" si="6"/>
        <v>11.805695999999998</v>
      </c>
      <c r="G42" s="18" t="str">
        <f>IF(G41&lt;&gt;"Annihilated",IF((G41-F42)&gt;$F$4*(1-'Missile Calculator'!$D$3),(G41-F42),"Annihilated"),"Annihilated")</f>
        <v>Annihilated</v>
      </c>
      <c r="H42" s="3" t="str">
        <f t="shared" si="7"/>
        <v>War is Over</v>
      </c>
    </row>
    <row r="43" spans="1:8" ht="12" customHeight="1">
      <c r="A43" s="12">
        <v>38</v>
      </c>
      <c r="B43" s="17">
        <f t="shared" si="8"/>
        <v>16</v>
      </c>
      <c r="C43" s="19">
        <f t="shared" si="5"/>
        <v>5.385273099375</v>
      </c>
      <c r="D43" s="18" t="str">
        <f>IF(D42&lt;&gt;"Annihilated",IF((D42-C43)&gt;$C$4*(1-'Missile Calculator'!$D$3),(D42-C43),"Annihilated"),"Annihilated")</f>
        <v>Annihilated</v>
      </c>
      <c r="E43" s="39">
        <f t="shared" si="9"/>
        <v>16</v>
      </c>
      <c r="F43" s="19">
        <f t="shared" si="6"/>
        <v>11.805695999999998</v>
      </c>
      <c r="G43" s="18" t="str">
        <f>IF(G42&lt;&gt;"Annihilated",IF((G42-F43)&gt;$F$4*(1-'Missile Calculator'!$D$3),(G42-F43),"Annihilated"),"Annihilated")</f>
        <v>Annihilated</v>
      </c>
      <c r="H43" s="3" t="str">
        <f t="shared" si="7"/>
        <v>War is Over</v>
      </c>
    </row>
    <row r="44" spans="1:8" ht="12" customHeight="1">
      <c r="A44" s="12">
        <v>39</v>
      </c>
      <c r="B44" s="17">
        <f t="shared" si="8"/>
        <v>16</v>
      </c>
      <c r="C44" s="19">
        <f t="shared" si="5"/>
        <v>5.385273099375</v>
      </c>
      <c r="D44" s="18" t="str">
        <f>IF(D43&lt;&gt;"Annihilated",IF((D43-C44)&gt;$C$4*(1-'Missile Calculator'!$D$3),(D43-C44),"Annihilated"),"Annihilated")</f>
        <v>Annihilated</v>
      </c>
      <c r="E44" s="39">
        <f t="shared" si="9"/>
        <v>16</v>
      </c>
      <c r="F44" s="19">
        <f t="shared" si="6"/>
        <v>11.805695999999998</v>
      </c>
      <c r="G44" s="18" t="str">
        <f>IF(G43&lt;&gt;"Annihilated",IF((G43-F44)&gt;$F$4*(1-'Missile Calculator'!$D$3),(G43-F44),"Annihilated"),"Annihilated")</f>
        <v>Annihilated</v>
      </c>
      <c r="H44" s="3" t="str">
        <f t="shared" si="7"/>
        <v>War is Over</v>
      </c>
    </row>
    <row r="45" spans="1:8" ht="12" customHeight="1">
      <c r="A45" s="12">
        <v>40</v>
      </c>
      <c r="B45" s="17">
        <f t="shared" si="8"/>
        <v>16</v>
      </c>
      <c r="C45" s="19">
        <f t="shared" si="5"/>
        <v>5.385273099375</v>
      </c>
      <c r="D45" s="18" t="str">
        <f>IF(D44&lt;&gt;"Annihilated",IF((D44-C45)&gt;$C$4*(1-'Missile Calculator'!$D$3),(D44-C45),"Annihilated"),"Annihilated")</f>
        <v>Annihilated</v>
      </c>
      <c r="E45" s="39">
        <f t="shared" si="9"/>
        <v>16</v>
      </c>
      <c r="F45" s="19">
        <f t="shared" si="6"/>
        <v>11.805695999999998</v>
      </c>
      <c r="G45" s="18" t="str">
        <f>IF(G44&lt;&gt;"Annihilated",IF((G44-F45)&gt;$F$4*(1-'Missile Calculator'!$D$3),(G44-F45),"Annihilated"),"Annihilated")</f>
        <v>Annihilated</v>
      </c>
      <c r="H45" s="3" t="str">
        <f t="shared" si="7"/>
        <v>War is Over</v>
      </c>
    </row>
    <row r="46" spans="1:8" ht="12" customHeight="1">
      <c r="A46" s="12">
        <v>41</v>
      </c>
      <c r="B46" s="17">
        <f t="shared" si="8"/>
        <v>16</v>
      </c>
      <c r="C46" s="19">
        <f t="shared" si="5"/>
        <v>5.385273099375</v>
      </c>
      <c r="D46" s="18" t="str">
        <f>IF(D45&lt;&gt;"Annihilated",IF((D45-C46)&gt;$C$4*(1-'Missile Calculator'!$D$3),(D45-C46),"Annihilated"),"Annihilated")</f>
        <v>Annihilated</v>
      </c>
      <c r="E46" s="39">
        <f t="shared" si="9"/>
        <v>16</v>
      </c>
      <c r="F46" s="19">
        <f t="shared" si="6"/>
        <v>11.805695999999998</v>
      </c>
      <c r="G46" s="18" t="str">
        <f>IF(G45&lt;&gt;"Annihilated",IF((G45-F46)&gt;$F$4*(1-'Missile Calculator'!$D$3),(G45-F46),"Annihilated"),"Annihilated")</f>
        <v>Annihilated</v>
      </c>
      <c r="H46" s="3" t="str">
        <f t="shared" si="7"/>
        <v>War is Over</v>
      </c>
    </row>
    <row r="47" spans="1:8" ht="12" customHeight="1">
      <c r="A47" s="12">
        <v>42</v>
      </c>
      <c r="B47" s="17">
        <f t="shared" si="8"/>
        <v>16</v>
      </c>
      <c r="C47" s="19">
        <f t="shared" si="5"/>
        <v>5.385273099375</v>
      </c>
      <c r="D47" s="18" t="str">
        <f>IF(D46&lt;&gt;"Annihilated",IF((D46-C47)&gt;$C$4*(1-'Missile Calculator'!$D$3),(D46-C47),"Annihilated"),"Annihilated")</f>
        <v>Annihilated</v>
      </c>
      <c r="E47" s="39">
        <f t="shared" si="9"/>
        <v>16</v>
      </c>
      <c r="F47" s="19">
        <f t="shared" si="6"/>
        <v>11.805695999999998</v>
      </c>
      <c r="G47" s="18" t="str">
        <f>IF(G46&lt;&gt;"Annihilated",IF((G46-F47)&gt;$F$4*(1-'Missile Calculator'!$D$3),(G46-F47),"Annihilated"),"Annihilated")</f>
        <v>Annihilated</v>
      </c>
      <c r="H47" s="3" t="str">
        <f t="shared" si="7"/>
        <v>War is Over</v>
      </c>
    </row>
    <row r="48" spans="1:8" ht="12" customHeight="1">
      <c r="A48" s="12">
        <v>43</v>
      </c>
      <c r="B48" s="17">
        <f t="shared" si="8"/>
        <v>16</v>
      </c>
      <c r="C48" s="19">
        <f t="shared" si="5"/>
        <v>5.385273099375</v>
      </c>
      <c r="D48" s="18" t="str">
        <f>IF(D47&lt;&gt;"Annihilated",IF((D47-C48)&gt;$C$4*(1-'Missile Calculator'!$D$3),(D47-C48),"Annihilated"),"Annihilated")</f>
        <v>Annihilated</v>
      </c>
      <c r="E48" s="39">
        <f t="shared" si="9"/>
        <v>16</v>
      </c>
      <c r="F48" s="19">
        <f t="shared" si="6"/>
        <v>11.805695999999998</v>
      </c>
      <c r="G48" s="18" t="str">
        <f>IF(G47&lt;&gt;"Annihilated",IF((G47-F48)&gt;$F$4*(1-'Missile Calculator'!$D$3),(G47-F48),"Annihilated"),"Annihilated")</f>
        <v>Annihilated</v>
      </c>
      <c r="H48" s="3" t="str">
        <f t="shared" si="7"/>
        <v>War is Over</v>
      </c>
    </row>
    <row r="49" spans="1:8" ht="12" customHeight="1">
      <c r="A49" s="12">
        <v>44</v>
      </c>
      <c r="B49" s="17">
        <f t="shared" si="8"/>
        <v>16</v>
      </c>
      <c r="C49" s="19">
        <f t="shared" si="5"/>
        <v>5.385273099375</v>
      </c>
      <c r="D49" s="18" t="str">
        <f>IF(D48&lt;&gt;"Annihilated",IF((D48-C49)&gt;$C$4*(1-'Missile Calculator'!$D$3),(D48-C49),"Annihilated"),"Annihilated")</f>
        <v>Annihilated</v>
      </c>
      <c r="E49" s="39">
        <f t="shared" si="9"/>
        <v>16</v>
      </c>
      <c r="F49" s="19">
        <f t="shared" si="6"/>
        <v>11.805695999999998</v>
      </c>
      <c r="G49" s="18" t="str">
        <f>IF(G48&lt;&gt;"Annihilated",IF((G48-F49)&gt;$F$4*(1-'Missile Calculator'!$D$3),(G48-F49),"Annihilated"),"Annihilated")</f>
        <v>Annihilated</v>
      </c>
      <c r="H49" s="3" t="str">
        <f t="shared" si="7"/>
        <v>War is Over</v>
      </c>
    </row>
    <row r="50" spans="1:8" ht="12" customHeight="1">
      <c r="A50" s="12">
        <v>45</v>
      </c>
      <c r="B50" s="17">
        <f t="shared" si="8"/>
        <v>16</v>
      </c>
      <c r="C50" s="19">
        <f t="shared" si="5"/>
        <v>5.385273099375</v>
      </c>
      <c r="D50" s="18" t="str">
        <f>IF(D49&lt;&gt;"Annihilated",IF((D49-C50)&gt;$C$4*(1-'Missile Calculator'!$D$3),(D49-C50),"Annihilated"),"Annihilated")</f>
        <v>Annihilated</v>
      </c>
      <c r="E50" s="39">
        <f t="shared" si="9"/>
        <v>16</v>
      </c>
      <c r="F50" s="19">
        <f t="shared" si="6"/>
        <v>11.805695999999998</v>
      </c>
      <c r="G50" s="18" t="str">
        <f>IF(G49&lt;&gt;"Annihilated",IF((G49-F50)&gt;$F$4*(1-'Missile Calculator'!$D$3),(G49-F50),"Annihilated"),"Annihilated")</f>
        <v>Annihilated</v>
      </c>
      <c r="H50" s="3" t="str">
        <f t="shared" si="7"/>
        <v>War is Over</v>
      </c>
    </row>
    <row r="51" spans="1:8" ht="12" customHeight="1">
      <c r="A51" s="12">
        <v>46</v>
      </c>
      <c r="B51" s="17">
        <f t="shared" si="8"/>
        <v>16</v>
      </c>
      <c r="C51" s="19">
        <f t="shared" si="5"/>
        <v>5.385273099375</v>
      </c>
      <c r="D51" s="18" t="str">
        <f>IF(D50&lt;&gt;"Annihilated",IF((D50-C51)&gt;$C$4*(1-'Missile Calculator'!$D$3),(D50-C51),"Annihilated"),"Annihilated")</f>
        <v>Annihilated</v>
      </c>
      <c r="E51" s="39">
        <f t="shared" si="9"/>
        <v>16</v>
      </c>
      <c r="F51" s="19">
        <f t="shared" si="6"/>
        <v>11.805695999999998</v>
      </c>
      <c r="G51" s="18" t="str">
        <f>IF(G50&lt;&gt;"Annihilated",IF((G50-F51)&gt;$F$4*(1-'Missile Calculator'!$D$3),(G50-F51),"Annihilated"),"Annihilated")</f>
        <v>Annihilated</v>
      </c>
      <c r="H51" s="3" t="str">
        <f t="shared" si="7"/>
        <v>War is Over</v>
      </c>
    </row>
    <row r="52" spans="1:8" ht="12" customHeight="1">
      <c r="A52" s="12">
        <v>47</v>
      </c>
      <c r="B52" s="17">
        <f t="shared" si="8"/>
        <v>16</v>
      </c>
      <c r="C52" s="19">
        <f t="shared" si="5"/>
        <v>5.385273099375</v>
      </c>
      <c r="D52" s="18" t="str">
        <f>IF(D51&lt;&gt;"Annihilated",IF((D51-C52)&gt;$C$4*(1-'Missile Calculator'!$D$3),(D51-C52),"Annihilated"),"Annihilated")</f>
        <v>Annihilated</v>
      </c>
      <c r="E52" s="39">
        <f t="shared" si="9"/>
        <v>16</v>
      </c>
      <c r="F52" s="19">
        <f t="shared" si="6"/>
        <v>11.805695999999998</v>
      </c>
      <c r="G52" s="18" t="str">
        <f>IF(G51&lt;&gt;"Annihilated",IF((G51-F52)&gt;$F$4*(1-'Missile Calculator'!$D$3),(G51-F52),"Annihilated"),"Annihilated")</f>
        <v>Annihilated</v>
      </c>
      <c r="H52" s="3" t="str">
        <f t="shared" si="7"/>
        <v>War is Over</v>
      </c>
    </row>
    <row r="53" spans="1:8" ht="12" customHeight="1">
      <c r="A53" s="12">
        <v>48</v>
      </c>
      <c r="B53" s="17">
        <f t="shared" si="8"/>
        <v>16</v>
      </c>
      <c r="C53" s="19">
        <f t="shared" si="5"/>
        <v>5.385273099375</v>
      </c>
      <c r="D53" s="18" t="str">
        <f>IF(D52&lt;&gt;"Annihilated",IF((D52-C53)&gt;$C$4*(1-'Missile Calculator'!$D$3),(D52-C53),"Annihilated"),"Annihilated")</f>
        <v>Annihilated</v>
      </c>
      <c r="E53" s="39">
        <f t="shared" si="9"/>
        <v>16</v>
      </c>
      <c r="F53" s="19">
        <f t="shared" si="6"/>
        <v>11.805695999999998</v>
      </c>
      <c r="G53" s="18" t="str">
        <f>IF(G52&lt;&gt;"Annihilated",IF((G52-F53)&gt;$F$4*(1-'Missile Calculator'!$D$3),(G52-F53),"Annihilated"),"Annihilated")</f>
        <v>Annihilated</v>
      </c>
      <c r="H53" s="3" t="str">
        <f t="shared" si="7"/>
        <v>War is Over</v>
      </c>
    </row>
    <row r="54" spans="1:8" ht="12" customHeight="1">
      <c r="A54" s="12">
        <v>49</v>
      </c>
      <c r="B54" s="17">
        <f t="shared" si="8"/>
        <v>16</v>
      </c>
      <c r="C54" s="19">
        <f t="shared" si="5"/>
        <v>5.385273099375</v>
      </c>
      <c r="D54" s="18" t="str">
        <f>IF(D53&lt;&gt;"Annihilated",IF((D53-C54)&gt;$C$4*(1-'Missile Calculator'!$D$3),(D53-C54),"Annihilated"),"Annihilated")</f>
        <v>Annihilated</v>
      </c>
      <c r="E54" s="39">
        <f t="shared" si="9"/>
        <v>16</v>
      </c>
      <c r="F54" s="19">
        <f t="shared" si="6"/>
        <v>11.805695999999998</v>
      </c>
      <c r="G54" s="18" t="str">
        <f>IF(G53&lt;&gt;"Annihilated",IF((G53-F54)&gt;$F$4*(1-'Missile Calculator'!$D$3),(G53-F54),"Annihilated"),"Annihilated")</f>
        <v>Annihilated</v>
      </c>
      <c r="H54" s="3" t="str">
        <f t="shared" si="7"/>
        <v>War is Over</v>
      </c>
    </row>
    <row r="55" spans="1:8" ht="12" customHeight="1" thickBot="1">
      <c r="A55" s="14">
        <v>50</v>
      </c>
      <c r="B55" s="22">
        <f t="shared" si="8"/>
        <v>16</v>
      </c>
      <c r="C55" s="20">
        <f t="shared" si="5"/>
        <v>5.385273099375</v>
      </c>
      <c r="D55" s="21" t="str">
        <f>IF(D54&lt;&gt;"Annihilated",IF((D54-C55)&gt;$C$4*(1-'Missile Calculator'!$D$3),(D54-C55),"Annihilated"),"Annihilated")</f>
        <v>Annihilated</v>
      </c>
      <c r="E55" s="40">
        <f t="shared" si="9"/>
        <v>16</v>
      </c>
      <c r="F55" s="20">
        <f t="shared" si="6"/>
        <v>11.805695999999998</v>
      </c>
      <c r="G55" s="21" t="str">
        <f>IF(G54&lt;&gt;"Annihilated",IF((G54-F55)&gt;$F$4*(1-'Missile Calculator'!$D$3),(G54-F55),"Annihilated"),"Annihilated")</f>
        <v>Annihilated</v>
      </c>
      <c r="H55" s="10" t="str">
        <f t="shared" si="7"/>
        <v>War is Over</v>
      </c>
    </row>
  </sheetData>
  <mergeCells count="9">
    <mergeCell ref="A1:H1"/>
    <mergeCell ref="F3:G3"/>
    <mergeCell ref="F4:G4"/>
    <mergeCell ref="C2:D2"/>
    <mergeCell ref="F2:G2"/>
    <mergeCell ref="C3:D3"/>
    <mergeCell ref="C4:D4"/>
    <mergeCell ref="A2:A5"/>
    <mergeCell ref="H2:H5"/>
  </mergeCells>
  <conditionalFormatting sqref="D6:D55 G6:G55">
    <cfRule type="cellIs" priority="1" dxfId="3" operator="equal" stopIfTrue="1">
      <formula>"Annihilated"</formula>
    </cfRule>
  </conditionalFormatting>
  <conditionalFormatting sqref="H6:H55">
    <cfRule type="cellIs" priority="2" dxfId="0" operator="equal" stopIfTrue="1">
      <formula>"We Are Winning"</formula>
    </cfRule>
    <cfRule type="cellIs" priority="3" dxfId="1" operator="equal" stopIfTrue="1">
      <formula>"They Are Winning"</formula>
    </cfRule>
    <cfRule type="cellIs" priority="4" dxfId="2" operator="equal" stopIfTrue="1">
      <formula>"War is Over"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:C1"/>
    </sheetView>
  </sheetViews>
  <sheetFormatPr defaultColWidth="8.8515625" defaultRowHeight="12.75"/>
  <cols>
    <col min="1" max="1" width="33.140625" style="0" customWidth="1"/>
    <col min="2" max="2" width="33.28125" style="0" customWidth="1"/>
    <col min="3" max="3" width="31.421875" style="0" customWidth="1"/>
  </cols>
  <sheetData>
    <row r="1" spans="1:3" ht="25.5">
      <c r="A1" s="89" t="s">
        <v>31</v>
      </c>
      <c r="B1" s="89"/>
      <c r="C1" s="89"/>
    </row>
    <row r="2" ht="12.75" thickBot="1"/>
    <row r="3" spans="1:3" s="35" customFormat="1" ht="27" customHeight="1" thickBot="1">
      <c r="A3" s="86" t="s">
        <v>35</v>
      </c>
      <c r="B3" s="87"/>
      <c r="C3" s="88"/>
    </row>
    <row r="4" spans="1:3" ht="15">
      <c r="A4" s="4" t="s">
        <v>30</v>
      </c>
      <c r="B4" s="5" t="s">
        <v>29</v>
      </c>
      <c r="C4" s="6" t="s">
        <v>9</v>
      </c>
    </row>
    <row r="5" spans="1:3" ht="27" thickBot="1">
      <c r="A5" s="52">
        <f>'Campaign Calculator 450xF-35A'!C4-VLOOKUP((MATCH("War is Over",'Campaign Calculator 450xF-35A'!H6:H55,0)-1),'Campaign Calculator 450xF-35A'!A6:D55,4)</f>
        <v>400.95108416000016</v>
      </c>
      <c r="B5" s="28">
        <v>1.5</v>
      </c>
      <c r="C5" s="9">
        <f>(1-A5/'Campaign Calculator 450xF-35A'!C4)*B5</f>
        <v>0.16349638613333273</v>
      </c>
    </row>
    <row r="6" ht="12.75" thickBot="1"/>
    <row r="7" spans="1:3" ht="18.75" thickBot="1">
      <c r="A7" s="86" t="s">
        <v>33</v>
      </c>
      <c r="B7" s="87"/>
      <c r="C7" s="88"/>
    </row>
    <row r="8" spans="1:3" ht="15">
      <c r="A8" s="4" t="s">
        <v>30</v>
      </c>
      <c r="B8" s="5" t="s">
        <v>29</v>
      </c>
      <c r="C8" s="6" t="s">
        <v>9</v>
      </c>
    </row>
    <row r="9" spans="1:3" ht="27" thickBot="1">
      <c r="A9" s="52">
        <f>'Campaign Calculator 350xF-22A'!C4-VLOOKUP(MATCH("War is Over",'Campaign Calculator 350xF-22A'!H6:H55,0)-1,'Campaign Calculator 350xF-22A'!A6:D55,4)</f>
        <v>161.5581929812504</v>
      </c>
      <c r="B9" s="28">
        <v>1.5</v>
      </c>
      <c r="C9" s="9">
        <f>(1-A9/'Campaign Calculator 350xF-22A'!C4)*B9</f>
        <v>0.8076077443660697</v>
      </c>
    </row>
    <row r="10" ht="12.75" thickBot="1"/>
    <row r="11" spans="1:3" ht="18.75" thickBot="1">
      <c r="A11" s="86" t="s">
        <v>34</v>
      </c>
      <c r="B11" s="87"/>
      <c r="C11" s="88"/>
    </row>
    <row r="12" spans="1:3" ht="15">
      <c r="A12" s="4" t="s">
        <v>30</v>
      </c>
      <c r="B12" s="5" t="s">
        <v>29</v>
      </c>
      <c r="C12" s="6" t="s">
        <v>9</v>
      </c>
    </row>
    <row r="13" spans="1:3" ht="27" thickBot="1">
      <c r="A13" s="52">
        <f>'Campaign Calculator 150xF-22A'!C4-VLOOKUP(MATCH("War is Over",'Campaign Calculator 150xF-22A'!H6:H55,0)-1,'Campaign Calculator 150xF-22A'!A6:D55,4)</f>
        <v>134.63182748437504</v>
      </c>
      <c r="B13" s="28">
        <v>1.5</v>
      </c>
      <c r="C13" s="9">
        <f>(1-A13/'Campaign Calculator 150xF-22A'!C4:D4)*B13</f>
        <v>0.15368172515624962</v>
      </c>
    </row>
  </sheetData>
  <mergeCells count="4">
    <mergeCell ref="A3:C3"/>
    <mergeCell ref="A7:C7"/>
    <mergeCell ref="A1:C1"/>
    <mergeCell ref="A11:C1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Eagle 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Mills</dc:creator>
  <cp:keywords/>
  <dc:description/>
  <cp:lastModifiedBy>Carlo Kopp</cp:lastModifiedBy>
  <dcterms:created xsi:type="dcterms:W3CDTF">2008-02-04T03:25:15Z</dcterms:created>
  <dcterms:modified xsi:type="dcterms:W3CDTF">2009-02-15T05:54:42Z</dcterms:modified>
  <cp:category/>
  <cp:version/>
  <cp:contentType/>
  <cp:contentStatus/>
</cp:coreProperties>
</file>